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info\OneDrive\Počítač\Monitoring_projektov\ZS_Zarecie\Vykaz_vymer_bez_sum\"/>
    </mc:Choice>
  </mc:AlternateContent>
  <xr:revisionPtr revIDLastSave="0" documentId="8_{95DE4D5B-5D45-4738-8905-D26FA557FC2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a - Školské dielne" sheetId="2" r:id="rId2"/>
    <sheet name="b - Učebňa fyziky" sheetId="3" r:id="rId3"/>
    <sheet name="c - Učebňa  jazykov 1" sheetId="4" r:id="rId4"/>
    <sheet name="d - Učebňa jazykov 2" sheetId="5" r:id="rId5"/>
  </sheets>
  <definedNames>
    <definedName name="_xlnm._FilterDatabase" localSheetId="1" hidden="1">'a - Školské dielne'!$C$137:$K$367</definedName>
    <definedName name="_xlnm._FilterDatabase" localSheetId="2" hidden="1">'b - Učebňa fyziky'!$C$125:$K$194</definedName>
    <definedName name="_xlnm._FilterDatabase" localSheetId="3" hidden="1">'c - Učebňa  jazykov 1'!$C$125:$K$183</definedName>
    <definedName name="_xlnm._FilterDatabase" localSheetId="4" hidden="1">'d - Učebňa jazykov 2'!$C$125:$K$183</definedName>
    <definedName name="_xlnm.Print_Titles" localSheetId="1">'a - Školské dielne'!$137:$137</definedName>
    <definedName name="_xlnm.Print_Titles" localSheetId="2">'b - Učebňa fyziky'!$125:$125</definedName>
    <definedName name="_xlnm.Print_Titles" localSheetId="3">'c - Učebňa  jazykov 1'!$125:$125</definedName>
    <definedName name="_xlnm.Print_Titles" localSheetId="4">'d - Učebňa jazykov 2'!$125:$125</definedName>
    <definedName name="_xlnm.Print_Titles" localSheetId="0">'Rekapitulácia stavby'!$92:$92</definedName>
    <definedName name="_xlnm.Print_Area" localSheetId="1">'a - Školské dielne'!$C$4:$J$76,'a - Školské dielne'!$C$82:$J$119,'a - Školské dielne'!$C$125:$K$367</definedName>
    <definedName name="_xlnm.Print_Area" localSheetId="2">'b - Učebňa fyziky'!$C$4:$J$76,'b - Učebňa fyziky'!$C$82:$J$107,'b - Učebňa fyziky'!$C$113:$K$194</definedName>
    <definedName name="_xlnm.Print_Area" localSheetId="3">'c - Učebňa  jazykov 1'!$C$4:$J$76,'c - Učebňa  jazykov 1'!$C$82:$J$107,'c - Učebňa  jazykov 1'!$C$113:$K$183</definedName>
    <definedName name="_xlnm.Print_Area" localSheetId="4">'d - Učebňa jazykov 2'!$C$4:$J$76,'d - Učebňa jazykov 2'!$C$82:$J$107,'d - Učebňa jazykov 2'!$C$113:$K$183</definedName>
    <definedName name="_xlnm.Print_Area" localSheetId="0">'Rekapitulácia stavby'!$D$4:$AO$76,'Rekapitulácia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98" i="1"/>
  <c r="J35" i="5"/>
  <c r="AX98" i="1" s="1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0" i="5"/>
  <c r="BH150" i="5"/>
  <c r="BG150" i="5"/>
  <c r="BE150" i="5"/>
  <c r="T150" i="5"/>
  <c r="R150" i="5"/>
  <c r="P150" i="5"/>
  <c r="BI148" i="5"/>
  <c r="BH148" i="5"/>
  <c r="BG148" i="5"/>
  <c r="BE148" i="5"/>
  <c r="T148" i="5"/>
  <c r="R148" i="5"/>
  <c r="P148" i="5"/>
  <c r="BI145" i="5"/>
  <c r="BH145" i="5"/>
  <c r="BG145" i="5"/>
  <c r="BE145" i="5"/>
  <c r="T145" i="5"/>
  <c r="T144" i="5"/>
  <c r="R145" i="5"/>
  <c r="R144" i="5"/>
  <c r="P145" i="5"/>
  <c r="P144" i="5"/>
  <c r="BI142" i="5"/>
  <c r="BH142" i="5"/>
  <c r="BG142" i="5"/>
  <c r="BE142" i="5"/>
  <c r="T142" i="5"/>
  <c r="T141" i="5"/>
  <c r="R142" i="5"/>
  <c r="R141" i="5"/>
  <c r="P142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29" i="5"/>
  <c r="BH129" i="5"/>
  <c r="BG129" i="5"/>
  <c r="BE129" i="5"/>
  <c r="T129" i="5"/>
  <c r="R129" i="5"/>
  <c r="P129" i="5"/>
  <c r="J123" i="5"/>
  <c r="J122" i="5"/>
  <c r="F122" i="5"/>
  <c r="F120" i="5"/>
  <c r="E118" i="5"/>
  <c r="J92" i="5"/>
  <c r="J91" i="5"/>
  <c r="F91" i="5"/>
  <c r="F89" i="5"/>
  <c r="E87" i="5"/>
  <c r="J18" i="5"/>
  <c r="E18" i="5"/>
  <c r="F92" i="5" s="1"/>
  <c r="J17" i="5"/>
  <c r="J12" i="5"/>
  <c r="J120" i="5"/>
  <c r="E7" i="5"/>
  <c r="E116" i="5" s="1"/>
  <c r="J37" i="4"/>
  <c r="J36" i="4"/>
  <c r="AY97" i="1" s="1"/>
  <c r="J35" i="4"/>
  <c r="AX97" i="1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T144" i="4"/>
  <c r="R145" i="4"/>
  <c r="R144" i="4"/>
  <c r="P145" i="4"/>
  <c r="P144" i="4"/>
  <c r="BI142" i="4"/>
  <c r="BH142" i="4"/>
  <c r="BG142" i="4"/>
  <c r="BE142" i="4"/>
  <c r="T142" i="4"/>
  <c r="T141" i="4" s="1"/>
  <c r="R142" i="4"/>
  <c r="R141" i="4"/>
  <c r="P142" i="4"/>
  <c r="P141" i="4" s="1"/>
  <c r="BI140" i="4"/>
  <c r="BH140" i="4"/>
  <c r="BG140" i="4"/>
  <c r="BE140" i="4"/>
  <c r="T140" i="4"/>
  <c r="R140" i="4"/>
  <c r="P140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9" i="4"/>
  <c r="BH129" i="4"/>
  <c r="BG129" i="4"/>
  <c r="BE129" i="4"/>
  <c r="T129" i="4"/>
  <c r="R129" i="4"/>
  <c r="P129" i="4"/>
  <c r="J123" i="4"/>
  <c r="J122" i="4"/>
  <c r="F122" i="4"/>
  <c r="F120" i="4"/>
  <c r="E118" i="4"/>
  <c r="J92" i="4"/>
  <c r="J91" i="4"/>
  <c r="F91" i="4"/>
  <c r="F89" i="4"/>
  <c r="E87" i="4"/>
  <c r="J18" i="4"/>
  <c r="E18" i="4"/>
  <c r="F123" i="4"/>
  <c r="J17" i="4"/>
  <c r="J12" i="4"/>
  <c r="J89" i="4" s="1"/>
  <c r="E7" i="4"/>
  <c r="E116" i="4"/>
  <c r="J37" i="3"/>
  <c r="J36" i="3"/>
  <c r="AY96" i="1"/>
  <c r="J35" i="3"/>
  <c r="AX96" i="1" s="1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4" i="3"/>
  <c r="BH144" i="3"/>
  <c r="BG144" i="3"/>
  <c r="BE144" i="3"/>
  <c r="T144" i="3"/>
  <c r="T143" i="3"/>
  <c r="R144" i="3"/>
  <c r="R143" i="3"/>
  <c r="P144" i="3"/>
  <c r="P143" i="3"/>
  <c r="BI141" i="3"/>
  <c r="BH141" i="3"/>
  <c r="BG141" i="3"/>
  <c r="BE141" i="3"/>
  <c r="T141" i="3"/>
  <c r="T140" i="3"/>
  <c r="R141" i="3"/>
  <c r="R140" i="3" s="1"/>
  <c r="P141" i="3"/>
  <c r="P140" i="3"/>
  <c r="BI139" i="3"/>
  <c r="BH139" i="3"/>
  <c r="BG139" i="3"/>
  <c r="BE139" i="3"/>
  <c r="T139" i="3"/>
  <c r="R139" i="3"/>
  <c r="P139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J123" i="3"/>
  <c r="J122" i="3"/>
  <c r="F122" i="3"/>
  <c r="F120" i="3"/>
  <c r="E118" i="3"/>
  <c r="J92" i="3"/>
  <c r="J91" i="3"/>
  <c r="F91" i="3"/>
  <c r="F89" i="3"/>
  <c r="E87" i="3"/>
  <c r="J18" i="3"/>
  <c r="E18" i="3"/>
  <c r="F123" i="3" s="1"/>
  <c r="J17" i="3"/>
  <c r="J12" i="3"/>
  <c r="J120" i="3"/>
  <c r="E7" i="3"/>
  <c r="E85" i="3" s="1"/>
  <c r="J37" i="2"/>
  <c r="J36" i="2"/>
  <c r="AY95" i="1" s="1"/>
  <c r="J35" i="2"/>
  <c r="AX95" i="1"/>
  <c r="BI367" i="2"/>
  <c r="BH367" i="2"/>
  <c r="BG367" i="2"/>
  <c r="BE367" i="2"/>
  <c r="T367" i="2"/>
  <c r="T366" i="2" s="1"/>
  <c r="R367" i="2"/>
  <c r="R366" i="2"/>
  <c r="P367" i="2"/>
  <c r="P366" i="2" s="1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0" i="2"/>
  <c r="BH330" i="2"/>
  <c r="BG330" i="2"/>
  <c r="BE330" i="2"/>
  <c r="T330" i="2"/>
  <c r="R330" i="2"/>
  <c r="P330" i="2"/>
  <c r="BI327" i="2"/>
  <c r="BH327" i="2"/>
  <c r="BG327" i="2"/>
  <c r="BE327" i="2"/>
  <c r="T327" i="2"/>
  <c r="R327" i="2"/>
  <c r="P327" i="2"/>
  <c r="BI325" i="2"/>
  <c r="BH325" i="2"/>
  <c r="BG325" i="2"/>
  <c r="BE325" i="2"/>
  <c r="T325" i="2"/>
  <c r="R325" i="2"/>
  <c r="P325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3" i="2"/>
  <c r="BH313" i="2"/>
  <c r="BG313" i="2"/>
  <c r="BE313" i="2"/>
  <c r="T313" i="2"/>
  <c r="R313" i="2"/>
  <c r="P313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7" i="2"/>
  <c r="BH287" i="2"/>
  <c r="BG287" i="2"/>
  <c r="BE287" i="2"/>
  <c r="T287" i="2"/>
  <c r="R287" i="2"/>
  <c r="P287" i="2"/>
  <c r="BI285" i="2"/>
  <c r="BH285" i="2"/>
  <c r="BG285" i="2"/>
  <c r="BE285" i="2"/>
  <c r="T285" i="2"/>
  <c r="R285" i="2"/>
  <c r="P285" i="2"/>
  <c r="BI283" i="2"/>
  <c r="BH283" i="2"/>
  <c r="BG283" i="2"/>
  <c r="BE283" i="2"/>
  <c r="T283" i="2"/>
  <c r="R283" i="2"/>
  <c r="P283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41" i="2"/>
  <c r="BH241" i="2"/>
  <c r="BG241" i="2"/>
  <c r="BE241" i="2"/>
  <c r="T241" i="2"/>
  <c r="R241" i="2"/>
  <c r="P241" i="2"/>
  <c r="BI239" i="2"/>
  <c r="BH239" i="2"/>
  <c r="BG239" i="2"/>
  <c r="BE239" i="2"/>
  <c r="T239" i="2"/>
  <c r="R239" i="2"/>
  <c r="P239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19" i="2"/>
  <c r="BH219" i="2"/>
  <c r="BG219" i="2"/>
  <c r="BE219" i="2"/>
  <c r="T219" i="2"/>
  <c r="T218" i="2" s="1"/>
  <c r="R219" i="2"/>
  <c r="R218" i="2"/>
  <c r="P219" i="2"/>
  <c r="P218" i="2" s="1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R150" i="2"/>
  <c r="P150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J135" i="2"/>
  <c r="J134" i="2"/>
  <c r="F134" i="2"/>
  <c r="F132" i="2"/>
  <c r="E130" i="2"/>
  <c r="J92" i="2"/>
  <c r="J91" i="2"/>
  <c r="F91" i="2"/>
  <c r="F89" i="2"/>
  <c r="E87" i="2"/>
  <c r="J18" i="2"/>
  <c r="E18" i="2"/>
  <c r="F92" i="2"/>
  <c r="J17" i="2"/>
  <c r="J12" i="2"/>
  <c r="J132" i="2" s="1"/>
  <c r="E7" i="2"/>
  <c r="E128" i="2" s="1"/>
  <c r="L90" i="1"/>
  <c r="AM90" i="1"/>
  <c r="AM89" i="1"/>
  <c r="L89" i="1"/>
  <c r="AM87" i="1"/>
  <c r="L87" i="1"/>
  <c r="L85" i="1"/>
  <c r="L84" i="1"/>
  <c r="J183" i="5"/>
  <c r="J182" i="5"/>
  <c r="BK180" i="5"/>
  <c r="J178" i="5"/>
  <c r="J175" i="5"/>
  <c r="BK174" i="5"/>
  <c r="J173" i="5"/>
  <c r="BK172" i="5"/>
  <c r="J171" i="5"/>
  <c r="BK170" i="5"/>
  <c r="J166" i="5"/>
  <c r="BK165" i="5"/>
  <c r="J164" i="5"/>
  <c r="J155" i="5"/>
  <c r="BK152" i="5"/>
  <c r="BK150" i="5"/>
  <c r="BK148" i="5"/>
  <c r="BK145" i="5"/>
  <c r="BK140" i="5"/>
  <c r="BK138" i="5"/>
  <c r="BK135" i="5"/>
  <c r="J134" i="5"/>
  <c r="BK132" i="5"/>
  <c r="J131" i="5"/>
  <c r="J129" i="5"/>
  <c r="J182" i="4"/>
  <c r="BK181" i="4"/>
  <c r="BK180" i="4"/>
  <c r="BK178" i="4"/>
  <c r="BK177" i="4"/>
  <c r="BK174" i="4"/>
  <c r="BK172" i="4"/>
  <c r="BK169" i="4"/>
  <c r="BK166" i="4"/>
  <c r="BK156" i="4"/>
  <c r="J148" i="4"/>
  <c r="BK142" i="4"/>
  <c r="BK138" i="4"/>
  <c r="BK137" i="4"/>
  <c r="J193" i="3"/>
  <c r="BK191" i="3"/>
  <c r="BK186" i="3"/>
  <c r="BK185" i="3"/>
  <c r="J181" i="3"/>
  <c r="BK175" i="3"/>
  <c r="J169" i="3"/>
  <c r="J168" i="3"/>
  <c r="J165" i="3"/>
  <c r="BK149" i="3"/>
  <c r="BK136" i="3"/>
  <c r="BK133" i="3"/>
  <c r="J130" i="3"/>
  <c r="BK129" i="3"/>
  <c r="BK367" i="2"/>
  <c r="BK363" i="2"/>
  <c r="J362" i="2"/>
  <c r="BK354" i="2"/>
  <c r="J353" i="2"/>
  <c r="BK350" i="2"/>
  <c r="J345" i="2"/>
  <c r="BK344" i="2"/>
  <c r="BK342" i="2"/>
  <c r="J337" i="2"/>
  <c r="BK322" i="2"/>
  <c r="J317" i="2"/>
  <c r="J316" i="2"/>
  <c r="J313" i="2"/>
  <c r="J305" i="2"/>
  <c r="BK304" i="2"/>
  <c r="BK301" i="2"/>
  <c r="J298" i="2"/>
  <c r="J294" i="2"/>
  <c r="J291" i="2"/>
  <c r="J290" i="2"/>
  <c r="J280" i="2"/>
  <c r="BK276" i="2"/>
  <c r="BK274" i="2"/>
  <c r="BK271" i="2"/>
  <c r="J264" i="2"/>
  <c r="BK263" i="2"/>
  <c r="J261" i="2"/>
  <c r="BK241" i="2"/>
  <c r="J239" i="2"/>
  <c r="J234" i="2"/>
  <c r="J231" i="2"/>
  <c r="BK228" i="2"/>
  <c r="BK215" i="2"/>
  <c r="J214" i="2"/>
  <c r="J207" i="2"/>
  <c r="BK206" i="2"/>
  <c r="BK199" i="2"/>
  <c r="J197" i="2"/>
  <c r="J195" i="2"/>
  <c r="J189" i="2"/>
  <c r="BK184" i="2"/>
  <c r="J181" i="2"/>
  <c r="BK178" i="2"/>
  <c r="J176" i="2"/>
  <c r="BK174" i="2"/>
  <c r="J171" i="2"/>
  <c r="J164" i="2"/>
  <c r="J153" i="2"/>
  <c r="J143" i="2"/>
  <c r="BK183" i="5"/>
  <c r="BK182" i="5"/>
  <c r="J181" i="5"/>
  <c r="J179" i="5"/>
  <c r="J177" i="5"/>
  <c r="BK176" i="5"/>
  <c r="BK175" i="5"/>
  <c r="J174" i="5"/>
  <c r="BK173" i="5"/>
  <c r="J172" i="5"/>
  <c r="BK171" i="5"/>
  <c r="J170" i="5"/>
  <c r="BK169" i="5"/>
  <c r="BK166" i="5"/>
  <c r="J165" i="5"/>
  <c r="J158" i="5"/>
  <c r="BK156" i="5"/>
  <c r="J153" i="5"/>
  <c r="J152" i="5"/>
  <c r="J150" i="5"/>
  <c r="J148" i="5"/>
  <c r="BK142" i="5"/>
  <c r="BK137" i="5"/>
  <c r="J132" i="5"/>
  <c r="BK131" i="5"/>
  <c r="BK129" i="5"/>
  <c r="J180" i="4"/>
  <c r="BK179" i="4"/>
  <c r="J177" i="4"/>
  <c r="BK176" i="4"/>
  <c r="J175" i="4"/>
  <c r="BK171" i="4"/>
  <c r="BK153" i="4"/>
  <c r="BK152" i="4"/>
  <c r="BK140" i="4"/>
  <c r="J137" i="4"/>
  <c r="BK135" i="4"/>
  <c r="BK131" i="4"/>
  <c r="BK182" i="3"/>
  <c r="J175" i="3"/>
  <c r="BK172" i="3"/>
  <c r="BK147" i="3"/>
  <c r="BK141" i="3"/>
  <c r="BK139" i="3"/>
  <c r="BK364" i="2"/>
  <c r="BK362" i="2"/>
  <c r="BK360" i="2"/>
  <c r="BK357" i="2"/>
  <c r="BK348" i="2"/>
  <c r="BK346" i="2"/>
  <c r="J340" i="2"/>
  <c r="BK339" i="2"/>
  <c r="J338" i="2"/>
  <c r="J336" i="2"/>
  <c r="J330" i="2"/>
  <c r="J319" i="2"/>
  <c r="BK315" i="2"/>
  <c r="BK311" i="2"/>
  <c r="J309" i="2"/>
  <c r="BK305" i="2"/>
  <c r="J299" i="2"/>
  <c r="J297" i="2"/>
  <c r="BK287" i="2"/>
  <c r="BK280" i="2"/>
  <c r="J271" i="2"/>
  <c r="J270" i="2"/>
  <c r="J267" i="2"/>
  <c r="J260" i="2"/>
  <c r="BK250" i="2"/>
  <c r="J246" i="2"/>
  <c r="J237" i="2"/>
  <c r="J223" i="2"/>
  <c r="J222" i="2"/>
  <c r="BK212" i="2"/>
  <c r="BK211" i="2"/>
  <c r="BK208" i="2"/>
  <c r="BK207" i="2"/>
  <c r="J194" i="2"/>
  <c r="BK191" i="2"/>
  <c r="BK186" i="2"/>
  <c r="J183" i="2"/>
  <c r="BK181" i="2"/>
  <c r="J180" i="2"/>
  <c r="J172" i="2"/>
  <c r="BK168" i="2"/>
  <c r="BK153" i="2"/>
  <c r="J147" i="2"/>
  <c r="J146" i="2"/>
  <c r="J141" i="2"/>
  <c r="AS94" i="1"/>
  <c r="BK181" i="5"/>
  <c r="J180" i="5"/>
  <c r="BK179" i="5"/>
  <c r="BK178" i="5"/>
  <c r="BK177" i="5"/>
  <c r="J176" i="5"/>
  <c r="J169" i="5"/>
  <c r="BK164" i="5"/>
  <c r="BK158" i="5"/>
  <c r="J156" i="5"/>
  <c r="BK155" i="5"/>
  <c r="BK153" i="5"/>
  <c r="J145" i="5"/>
  <c r="J142" i="5"/>
  <c r="J140" i="5"/>
  <c r="J138" i="5"/>
  <c r="J137" i="5"/>
  <c r="J135" i="5"/>
  <c r="BK134" i="5"/>
  <c r="BK183" i="4"/>
  <c r="BK182" i="4"/>
  <c r="J179" i="4"/>
  <c r="J178" i="4"/>
  <c r="J174" i="4"/>
  <c r="J164" i="4"/>
  <c r="J152" i="4"/>
  <c r="BK150" i="4"/>
  <c r="BK134" i="4"/>
  <c r="BK132" i="4"/>
  <c r="BK192" i="3"/>
  <c r="J191" i="3"/>
  <c r="J190" i="3"/>
  <c r="J184" i="3"/>
  <c r="BK183" i="3"/>
  <c r="J174" i="3"/>
  <c r="J173" i="3"/>
  <c r="J172" i="3"/>
  <c r="J171" i="3"/>
  <c r="BK170" i="3"/>
  <c r="J157" i="3"/>
  <c r="J147" i="3"/>
  <c r="J137" i="3"/>
  <c r="J133" i="3"/>
  <c r="BK333" i="2"/>
  <c r="BK327" i="2"/>
  <c r="J323" i="2"/>
  <c r="BK318" i="2"/>
  <c r="BK299" i="2"/>
  <c r="BK297" i="2"/>
  <c r="BK292" i="2"/>
  <c r="J287" i="2"/>
  <c r="J285" i="2"/>
  <c r="BK283" i="2"/>
  <c r="BK278" i="2"/>
  <c r="BK267" i="2"/>
  <c r="BK264" i="2"/>
  <c r="J262" i="2"/>
  <c r="BK260" i="2"/>
  <c r="BK257" i="2"/>
  <c r="J256" i="2"/>
  <c r="BK255" i="2"/>
  <c r="J252" i="2"/>
  <c r="BK232" i="2"/>
  <c r="J226" i="2"/>
  <c r="BK225" i="2"/>
  <c r="BK214" i="2"/>
  <c r="J211" i="2"/>
  <c r="BK210" i="2"/>
  <c r="J209" i="2"/>
  <c r="BK203" i="2"/>
  <c r="BK201" i="2"/>
  <c r="J196" i="2"/>
  <c r="BK194" i="2"/>
  <c r="J178" i="2"/>
  <c r="J174" i="2"/>
  <c r="BK172" i="2"/>
  <c r="BK171" i="2"/>
  <c r="J161" i="2"/>
  <c r="BK143" i="2"/>
  <c r="J170" i="4"/>
  <c r="BK164" i="4"/>
  <c r="J158" i="4"/>
  <c r="J156" i="4"/>
  <c r="BK148" i="4"/>
  <c r="BK129" i="4"/>
  <c r="BK194" i="3"/>
  <c r="BK189" i="3"/>
  <c r="BK184" i="3"/>
  <c r="J183" i="3"/>
  <c r="BK177" i="3"/>
  <c r="BK173" i="3"/>
  <c r="BK152" i="3"/>
  <c r="J151" i="3"/>
  <c r="J139" i="3"/>
  <c r="BK134" i="3"/>
  <c r="J367" i="2"/>
  <c r="BK361" i="2"/>
  <c r="J359" i="2"/>
  <c r="BK358" i="2"/>
  <c r="BK355" i="2"/>
  <c r="J352" i="2"/>
  <c r="BK349" i="2"/>
  <c r="J347" i="2"/>
  <c r="BK345" i="2"/>
  <c r="J344" i="2"/>
  <c r="BK343" i="2"/>
  <c r="J342" i="2"/>
  <c r="J341" i="2"/>
  <c r="BK338" i="2"/>
  <c r="J332" i="2"/>
  <c r="BK330" i="2"/>
  <c r="J327" i="2"/>
  <c r="BK325" i="2"/>
  <c r="BK323" i="2"/>
  <c r="J318" i="2"/>
  <c r="BK317" i="2"/>
  <c r="BK316" i="2"/>
  <c r="J315" i="2"/>
  <c r="J311" i="2"/>
  <c r="BK309" i="2"/>
  <c r="J307" i="2"/>
  <c r="BK302" i="2"/>
  <c r="BK298" i="2"/>
  <c r="J276" i="2"/>
  <c r="J274" i="2"/>
  <c r="J273" i="2"/>
  <c r="J268" i="2"/>
  <c r="BK261" i="2"/>
  <c r="BK258" i="2"/>
  <c r="J257" i="2"/>
  <c r="BK254" i="2"/>
  <c r="BK252" i="2"/>
  <c r="BK248" i="2"/>
  <c r="BK246" i="2"/>
  <c r="BK243" i="2"/>
  <c r="BK237" i="2"/>
  <c r="J232" i="2"/>
  <c r="BK222" i="2"/>
  <c r="BK219" i="2"/>
  <c r="J199" i="2"/>
  <c r="BK189" i="2"/>
  <c r="J177" i="2"/>
  <c r="J168" i="2"/>
  <c r="BK164" i="2"/>
  <c r="J145" i="2"/>
  <c r="J183" i="4"/>
  <c r="J181" i="4"/>
  <c r="J176" i="4"/>
  <c r="BK173" i="4"/>
  <c r="J172" i="4"/>
  <c r="BK170" i="4"/>
  <c r="J169" i="4"/>
  <c r="J166" i="4"/>
  <c r="J165" i="4"/>
  <c r="BK158" i="4"/>
  <c r="J155" i="4"/>
  <c r="J150" i="4"/>
  <c r="BK145" i="4"/>
  <c r="J140" i="4"/>
  <c r="J131" i="4"/>
  <c r="J129" i="4"/>
  <c r="J188" i="3"/>
  <c r="J187" i="3"/>
  <c r="BK181" i="3"/>
  <c r="BK180" i="3"/>
  <c r="J179" i="3"/>
  <c r="J178" i="3"/>
  <c r="BK169" i="3"/>
  <c r="BK165" i="3"/>
  <c r="BK155" i="3"/>
  <c r="J154" i="3"/>
  <c r="J141" i="3"/>
  <c r="BK137" i="3"/>
  <c r="J131" i="3"/>
  <c r="J129" i="3"/>
  <c r="J365" i="2"/>
  <c r="J364" i="2"/>
  <c r="J361" i="2"/>
  <c r="BK352" i="2"/>
  <c r="BK351" i="2"/>
  <c r="J350" i="2"/>
  <c r="J349" i="2"/>
  <c r="BK336" i="2"/>
  <c r="J333" i="2"/>
  <c r="J322" i="2"/>
  <c r="J304" i="2"/>
  <c r="BK294" i="2"/>
  <c r="BK289" i="2"/>
  <c r="J283" i="2"/>
  <c r="BK281" i="2"/>
  <c r="BK277" i="2"/>
  <c r="J275" i="2"/>
  <c r="BK270" i="2"/>
  <c r="BK266" i="2"/>
  <c r="J255" i="2"/>
  <c r="J251" i="2"/>
  <c r="J245" i="2"/>
  <c r="J236" i="2"/>
  <c r="BK234" i="2"/>
  <c r="BK231" i="2"/>
  <c r="J229" i="2"/>
  <c r="J217" i="2"/>
  <c r="J210" i="2"/>
  <c r="J201" i="2"/>
  <c r="BK197" i="2"/>
  <c r="BK196" i="2"/>
  <c r="J186" i="2"/>
  <c r="J184" i="2"/>
  <c r="BK183" i="2"/>
  <c r="BK179" i="2"/>
  <c r="BK177" i="2"/>
  <c r="BK176" i="2"/>
  <c r="BK150" i="2"/>
  <c r="BK147" i="2"/>
  <c r="BK145" i="2"/>
  <c r="BK175" i="4"/>
  <c r="J173" i="4"/>
  <c r="J171" i="4"/>
  <c r="BK165" i="4"/>
  <c r="BK155" i="4"/>
  <c r="J153" i="4"/>
  <c r="J145" i="4"/>
  <c r="J142" i="4"/>
  <c r="J134" i="4"/>
  <c r="J132" i="4"/>
  <c r="BK193" i="3"/>
  <c r="J189" i="3"/>
  <c r="BK187" i="3"/>
  <c r="J186" i="3"/>
  <c r="J182" i="3"/>
  <c r="BK179" i="3"/>
  <c r="BK178" i="3"/>
  <c r="J177" i="3"/>
  <c r="J176" i="3"/>
  <c r="BK174" i="3"/>
  <c r="BK171" i="3"/>
  <c r="J164" i="3"/>
  <c r="BK163" i="3"/>
  <c r="BK154" i="3"/>
  <c r="J152" i="3"/>
  <c r="BK151" i="3"/>
  <c r="J149" i="3"/>
  <c r="J144" i="3"/>
  <c r="BK131" i="3"/>
  <c r="J363" i="2"/>
  <c r="J360" i="2"/>
  <c r="BK359" i="2"/>
  <c r="J358" i="2"/>
  <c r="J357" i="2"/>
  <c r="J356" i="2"/>
  <c r="J355" i="2"/>
  <c r="J354" i="2"/>
  <c r="BK353" i="2"/>
  <c r="J346" i="2"/>
  <c r="BK341" i="2"/>
  <c r="J339" i="2"/>
  <c r="BK337" i="2"/>
  <c r="BK332" i="2"/>
  <c r="BK320" i="2"/>
  <c r="J301" i="2"/>
  <c r="J296" i="2"/>
  <c r="J295" i="2"/>
  <c r="J289" i="2"/>
  <c r="BK285" i="2"/>
  <c r="J281" i="2"/>
  <c r="BK275" i="2"/>
  <c r="BK273" i="2"/>
  <c r="J272" i="2"/>
  <c r="BK268" i="2"/>
  <c r="J266" i="2"/>
  <c r="J265" i="2"/>
  <c r="BK262" i="2"/>
  <c r="BK256" i="2"/>
  <c r="J254" i="2"/>
  <c r="BK251" i="2"/>
  <c r="J250" i="2"/>
  <c r="BK236" i="2"/>
  <c r="BK229" i="2"/>
  <c r="BK226" i="2"/>
  <c r="J206" i="2"/>
  <c r="BK182" i="2"/>
  <c r="BK180" i="2"/>
  <c r="J179" i="2"/>
  <c r="J166" i="2"/>
  <c r="BK161" i="2"/>
  <c r="BK159" i="2"/>
  <c r="BK146" i="2"/>
  <c r="BK141" i="2"/>
  <c r="J138" i="4"/>
  <c r="J135" i="4"/>
  <c r="J194" i="3"/>
  <c r="J192" i="3"/>
  <c r="BK190" i="3"/>
  <c r="BK188" i="3"/>
  <c r="J185" i="3"/>
  <c r="J180" i="3"/>
  <c r="BK176" i="3"/>
  <c r="J170" i="3"/>
  <c r="BK168" i="3"/>
  <c r="BK164" i="3"/>
  <c r="J163" i="3"/>
  <c r="BK157" i="3"/>
  <c r="J155" i="3"/>
  <c r="BK144" i="3"/>
  <c r="J136" i="3"/>
  <c r="J134" i="3"/>
  <c r="BK130" i="3"/>
  <c r="BK365" i="2"/>
  <c r="BK356" i="2"/>
  <c r="J351" i="2"/>
  <c r="J348" i="2"/>
  <c r="BK347" i="2"/>
  <c r="J343" i="2"/>
  <c r="BK340" i="2"/>
  <c r="J325" i="2"/>
  <c r="J320" i="2"/>
  <c r="BK319" i="2"/>
  <c r="BK313" i="2"/>
  <c r="BK307" i="2"/>
  <c r="J302" i="2"/>
  <c r="BK296" i="2"/>
  <c r="BK295" i="2"/>
  <c r="J292" i="2"/>
  <c r="BK291" i="2"/>
  <c r="BK290" i="2"/>
  <c r="J278" i="2"/>
  <c r="J277" i="2"/>
  <c r="BK272" i="2"/>
  <c r="BK265" i="2"/>
  <c r="J263" i="2"/>
  <c r="J258" i="2"/>
  <c r="J248" i="2"/>
  <c r="BK245" i="2"/>
  <c r="J243" i="2"/>
  <c r="J241" i="2"/>
  <c r="BK239" i="2"/>
  <c r="J228" i="2"/>
  <c r="J225" i="2"/>
  <c r="BK223" i="2"/>
  <c r="J219" i="2"/>
  <c r="BK217" i="2"/>
  <c r="J215" i="2"/>
  <c r="J212" i="2"/>
  <c r="BK209" i="2"/>
  <c r="J208" i="2"/>
  <c r="J203" i="2"/>
  <c r="BK195" i="2"/>
  <c r="J191" i="2"/>
  <c r="J182" i="2"/>
  <c r="BK166" i="2"/>
  <c r="J159" i="2"/>
  <c r="J150" i="2"/>
  <c r="P140" i="2" l="1"/>
  <c r="P163" i="2"/>
  <c r="P240" i="2"/>
  <c r="T253" i="2"/>
  <c r="P269" i="2"/>
  <c r="T279" i="2"/>
  <c r="P282" i="2"/>
  <c r="BK310" i="2"/>
  <c r="J310" i="2"/>
  <c r="J112" i="2" s="1"/>
  <c r="P321" i="2"/>
  <c r="BK326" i="2"/>
  <c r="J326" i="2"/>
  <c r="J114" i="2"/>
  <c r="R326" i="2"/>
  <c r="T331" i="2"/>
  <c r="BK132" i="3"/>
  <c r="J132" i="3"/>
  <c r="J99" i="3" s="1"/>
  <c r="R167" i="3"/>
  <c r="R166" i="3" s="1"/>
  <c r="T185" i="2"/>
  <c r="BK240" i="2"/>
  <c r="J240" i="2"/>
  <c r="J105" i="2"/>
  <c r="BK259" i="2"/>
  <c r="J259" i="2" s="1"/>
  <c r="J107" i="2" s="1"/>
  <c r="R269" i="2"/>
  <c r="R286" i="2"/>
  <c r="R321" i="2"/>
  <c r="P326" i="2"/>
  <c r="BK331" i="2"/>
  <c r="J331" i="2"/>
  <c r="J115" i="2" s="1"/>
  <c r="R331" i="2"/>
  <c r="P128" i="3"/>
  <c r="R146" i="3"/>
  <c r="R142" i="3" s="1"/>
  <c r="T156" i="3"/>
  <c r="BK168" i="4"/>
  <c r="BK167" i="4"/>
  <c r="J167" i="4" s="1"/>
  <c r="J105" i="4" s="1"/>
  <c r="BK185" i="2"/>
  <c r="J185" i="2"/>
  <c r="J100" i="2" s="1"/>
  <c r="BK221" i="2"/>
  <c r="J221" i="2"/>
  <c r="J103" i="2"/>
  <c r="T240" i="2"/>
  <c r="R259" i="2"/>
  <c r="BK286" i="2"/>
  <c r="J286" i="2" s="1"/>
  <c r="J111" i="2" s="1"/>
  <c r="R310" i="2"/>
  <c r="R335" i="2"/>
  <c r="R334" i="2" s="1"/>
  <c r="R132" i="3"/>
  <c r="BK167" i="3"/>
  <c r="J167" i="3"/>
  <c r="J106" i="3" s="1"/>
  <c r="BK140" i="2"/>
  <c r="J140" i="2"/>
  <c r="J98" i="2"/>
  <c r="R185" i="2"/>
  <c r="R221" i="2"/>
  <c r="T235" i="2"/>
  <c r="R253" i="2"/>
  <c r="T269" i="2"/>
  <c r="BK282" i="2"/>
  <c r="J282" i="2"/>
  <c r="J110" i="2"/>
  <c r="T282" i="2"/>
  <c r="P310" i="2"/>
  <c r="T321" i="2"/>
  <c r="T326" i="2"/>
  <c r="P331" i="2"/>
  <c r="BK128" i="3"/>
  <c r="J128" i="3"/>
  <c r="J98" i="3"/>
  <c r="R128" i="3"/>
  <c r="R127" i="3" s="1"/>
  <c r="P167" i="3"/>
  <c r="P166" i="3"/>
  <c r="R140" i="2"/>
  <c r="R163" i="2"/>
  <c r="BK235" i="2"/>
  <c r="J235" i="2" s="1"/>
  <c r="J104" i="2" s="1"/>
  <c r="R235" i="2"/>
  <c r="BK253" i="2"/>
  <c r="J253" i="2" s="1"/>
  <c r="J106" i="2" s="1"/>
  <c r="BK269" i="2"/>
  <c r="J269" i="2"/>
  <c r="J108" i="2" s="1"/>
  <c r="R279" i="2"/>
  <c r="T286" i="2"/>
  <c r="T335" i="2"/>
  <c r="T334" i="2" s="1"/>
  <c r="P132" i="3"/>
  <c r="T167" i="3"/>
  <c r="T166" i="3" s="1"/>
  <c r="P128" i="4"/>
  <c r="BK133" i="4"/>
  <c r="J133" i="4"/>
  <c r="J99" i="4" s="1"/>
  <c r="T133" i="4"/>
  <c r="P147" i="4"/>
  <c r="BK157" i="4"/>
  <c r="J157" i="4" s="1"/>
  <c r="J104" i="4" s="1"/>
  <c r="R157" i="4"/>
  <c r="T168" i="4"/>
  <c r="T167" i="4" s="1"/>
  <c r="BK163" i="2"/>
  <c r="J163" i="2" s="1"/>
  <c r="J99" i="2" s="1"/>
  <c r="T163" i="2"/>
  <c r="T221" i="2"/>
  <c r="P235" i="2"/>
  <c r="P253" i="2"/>
  <c r="T259" i="2"/>
  <c r="BK279" i="2"/>
  <c r="J279" i="2" s="1"/>
  <c r="J109" i="2" s="1"/>
  <c r="P286" i="2"/>
  <c r="BK321" i="2"/>
  <c r="J321" i="2" s="1"/>
  <c r="J113" i="2" s="1"/>
  <c r="P335" i="2"/>
  <c r="P334" i="2"/>
  <c r="T132" i="3"/>
  <c r="BK146" i="3"/>
  <c r="J146" i="3"/>
  <c r="J103" i="3"/>
  <c r="T146" i="3"/>
  <c r="T142" i="3"/>
  <c r="R156" i="3"/>
  <c r="R128" i="4"/>
  <c r="P133" i="4"/>
  <c r="T147" i="4"/>
  <c r="T143" i="4" s="1"/>
  <c r="T157" i="4"/>
  <c r="R168" i="4"/>
  <c r="R167" i="4"/>
  <c r="P168" i="5"/>
  <c r="P167" i="5" s="1"/>
  <c r="T140" i="2"/>
  <c r="T139" i="2"/>
  <c r="P185" i="2"/>
  <c r="P221" i="2"/>
  <c r="P220" i="2" s="1"/>
  <c r="R240" i="2"/>
  <c r="P259" i="2"/>
  <c r="P279" i="2"/>
  <c r="R282" i="2"/>
  <c r="T310" i="2"/>
  <c r="BK335" i="2"/>
  <c r="J335" i="2" s="1"/>
  <c r="J117" i="2" s="1"/>
  <c r="T128" i="3"/>
  <c r="T127" i="3"/>
  <c r="P146" i="3"/>
  <c r="P142" i="3" s="1"/>
  <c r="BK156" i="3"/>
  <c r="J156" i="3"/>
  <c r="J104" i="3" s="1"/>
  <c r="P156" i="3"/>
  <c r="BK128" i="4"/>
  <c r="J128" i="4"/>
  <c r="J98" i="4" s="1"/>
  <c r="T128" i="4"/>
  <c r="T127" i="4"/>
  <c r="R133" i="4"/>
  <c r="BK147" i="4"/>
  <c r="J147" i="4" s="1"/>
  <c r="J103" i="4" s="1"/>
  <c r="R147" i="4"/>
  <c r="R143" i="4" s="1"/>
  <c r="P157" i="4"/>
  <c r="P143" i="4" s="1"/>
  <c r="P168" i="4"/>
  <c r="P167" i="4"/>
  <c r="BK128" i="5"/>
  <c r="J128" i="5" s="1"/>
  <c r="J98" i="5" s="1"/>
  <c r="P128" i="5"/>
  <c r="R128" i="5"/>
  <c r="T128" i="5"/>
  <c r="BK133" i="5"/>
  <c r="J133" i="5"/>
  <c r="J99" i="5" s="1"/>
  <c r="P133" i="5"/>
  <c r="R133" i="5"/>
  <c r="T133" i="5"/>
  <c r="BK147" i="5"/>
  <c r="J147" i="5" s="1"/>
  <c r="J103" i="5" s="1"/>
  <c r="P147" i="5"/>
  <c r="P143" i="5" s="1"/>
  <c r="R147" i="5"/>
  <c r="R143" i="5"/>
  <c r="T147" i="5"/>
  <c r="T143" i="5" s="1"/>
  <c r="BK157" i="5"/>
  <c r="J157" i="5"/>
  <c r="J104" i="5" s="1"/>
  <c r="P157" i="5"/>
  <c r="R157" i="5"/>
  <c r="T157" i="5"/>
  <c r="BK168" i="5"/>
  <c r="J168" i="5" s="1"/>
  <c r="J106" i="5" s="1"/>
  <c r="R168" i="5"/>
  <c r="R167" i="5" s="1"/>
  <c r="T168" i="5"/>
  <c r="T167" i="5" s="1"/>
  <c r="E85" i="2"/>
  <c r="BF143" i="2"/>
  <c r="BF171" i="2"/>
  <c r="BF236" i="2"/>
  <c r="BF254" i="2"/>
  <c r="BF255" i="2"/>
  <c r="BF261" i="2"/>
  <c r="BF275" i="2"/>
  <c r="BF280" i="2"/>
  <c r="BF281" i="2"/>
  <c r="BF316" i="2"/>
  <c r="BF317" i="2"/>
  <c r="BF336" i="2"/>
  <c r="BF337" i="2"/>
  <c r="BF345" i="2"/>
  <c r="J89" i="3"/>
  <c r="BF137" i="3"/>
  <c r="BF149" i="3"/>
  <c r="BF152" i="3"/>
  <c r="BF174" i="3"/>
  <c r="BF179" i="3"/>
  <c r="BF181" i="3"/>
  <c r="BF186" i="3"/>
  <c r="BF187" i="3"/>
  <c r="BK140" i="3"/>
  <c r="J140" i="3" s="1"/>
  <c r="J100" i="3" s="1"/>
  <c r="F135" i="2"/>
  <c r="BF150" i="2"/>
  <c r="BF176" i="2"/>
  <c r="BF191" i="2"/>
  <c r="BF197" i="2"/>
  <c r="BF210" i="2"/>
  <c r="BF212" i="2"/>
  <c r="BF217" i="2"/>
  <c r="BF219" i="2"/>
  <c r="BF223" i="2"/>
  <c r="BF234" i="2"/>
  <c r="BF243" i="2"/>
  <c r="BF245" i="2"/>
  <c r="BF246" i="2"/>
  <c r="BF277" i="2"/>
  <c r="BF290" i="2"/>
  <c r="BF305" i="2"/>
  <c r="BF309" i="2"/>
  <c r="BF311" i="2"/>
  <c r="BF322" i="2"/>
  <c r="BF330" i="2"/>
  <c r="BF348" i="2"/>
  <c r="BF361" i="2"/>
  <c r="BF365" i="2"/>
  <c r="BF367" i="2"/>
  <c r="BK218" i="2"/>
  <c r="J218" i="2" s="1"/>
  <c r="J101" i="2" s="1"/>
  <c r="BF164" i="3"/>
  <c r="BF172" i="3"/>
  <c r="BF190" i="3"/>
  <c r="BF192" i="3"/>
  <c r="BF137" i="4"/>
  <c r="BF148" i="4"/>
  <c r="BF150" i="4"/>
  <c r="BF169" i="4"/>
  <c r="BF176" i="4"/>
  <c r="BF178" i="4"/>
  <c r="J89" i="5"/>
  <c r="J89" i="2"/>
  <c r="BF146" i="2"/>
  <c r="BF168" i="2"/>
  <c r="BF178" i="2"/>
  <c r="BF182" i="2"/>
  <c r="BF194" i="2"/>
  <c r="BF222" i="2"/>
  <c r="BF226" i="2"/>
  <c r="BF228" i="2"/>
  <c r="BF237" i="2"/>
  <c r="BF248" i="2"/>
  <c r="BF252" i="2"/>
  <c r="BF262" i="2"/>
  <c r="BF271" i="2"/>
  <c r="BF272" i="2"/>
  <c r="BF273" i="2"/>
  <c r="BF276" i="2"/>
  <c r="BF297" i="2"/>
  <c r="BF298" i="2"/>
  <c r="BF299" i="2"/>
  <c r="BF301" i="2"/>
  <c r="BF307" i="2"/>
  <c r="BF318" i="2"/>
  <c r="BF325" i="2"/>
  <c r="BF327" i="2"/>
  <c r="BF342" i="2"/>
  <c r="BF343" i="2"/>
  <c r="BF346" i="2"/>
  <c r="BF357" i="2"/>
  <c r="BF358" i="2"/>
  <c r="F92" i="3"/>
  <c r="BF163" i="3"/>
  <c r="BF182" i="3"/>
  <c r="BF189" i="3"/>
  <c r="E85" i="4"/>
  <c r="F92" i="4"/>
  <c r="J120" i="4"/>
  <c r="BF132" i="4"/>
  <c r="BF135" i="4"/>
  <c r="BF138" i="4"/>
  <c r="BF142" i="4"/>
  <c r="BF156" i="4"/>
  <c r="BF166" i="4"/>
  <c r="BF175" i="4"/>
  <c r="BF177" i="4"/>
  <c r="BF180" i="4"/>
  <c r="BF182" i="4"/>
  <c r="BF141" i="2"/>
  <c r="BF145" i="2"/>
  <c r="BF153" i="2"/>
  <c r="BF159" i="2"/>
  <c r="BF161" i="2"/>
  <c r="BF174" i="2"/>
  <c r="BF179" i="2"/>
  <c r="BF180" i="2"/>
  <c r="BF183" i="2"/>
  <c r="BF195" i="2"/>
  <c r="BF196" i="2"/>
  <c r="BF209" i="2"/>
  <c r="BF211" i="2"/>
  <c r="BF215" i="2"/>
  <c r="BF260" i="2"/>
  <c r="BF264" i="2"/>
  <c r="BF287" i="2"/>
  <c r="BF289" i="2"/>
  <c r="BF294" i="2"/>
  <c r="BF319" i="2"/>
  <c r="BF333" i="2"/>
  <c r="BF339" i="2"/>
  <c r="BF353" i="2"/>
  <c r="BF363" i="2"/>
  <c r="BK366" i="2"/>
  <c r="J366" i="2" s="1"/>
  <c r="J118" i="2" s="1"/>
  <c r="E116" i="3"/>
  <c r="BF154" i="3"/>
  <c r="BF170" i="3"/>
  <c r="BF171" i="3"/>
  <c r="BF175" i="3"/>
  <c r="BF178" i="3"/>
  <c r="BF191" i="3"/>
  <c r="BF193" i="3"/>
  <c r="BF129" i="4"/>
  <c r="BF131" i="4"/>
  <c r="BF134" i="4"/>
  <c r="BF152" i="4"/>
  <c r="BF155" i="4"/>
  <c r="BF164" i="4"/>
  <c r="BF165" i="4"/>
  <c r="BF170" i="4"/>
  <c r="BF174" i="4"/>
  <c r="BF183" i="4"/>
  <c r="BF156" i="5"/>
  <c r="BF147" i="2"/>
  <c r="BF181" i="2"/>
  <c r="BF186" i="2"/>
  <c r="BF189" i="2"/>
  <c r="BF206" i="2"/>
  <c r="BF207" i="2"/>
  <c r="BF241" i="2"/>
  <c r="BF274" i="2"/>
  <c r="BF313" i="2"/>
  <c r="BF315" i="2"/>
  <c r="BF340" i="2"/>
  <c r="BF344" i="2"/>
  <c r="BF356" i="2"/>
  <c r="BF360" i="2"/>
  <c r="BF362" i="2"/>
  <c r="BF130" i="3"/>
  <c r="BF139" i="3"/>
  <c r="BF168" i="3"/>
  <c r="BF176" i="3"/>
  <c r="BF185" i="3"/>
  <c r="BF194" i="3"/>
  <c r="BK143" i="3"/>
  <c r="J143" i="3"/>
  <c r="J102" i="3" s="1"/>
  <c r="BF140" i="4"/>
  <c r="BF153" i="4"/>
  <c r="BF172" i="4"/>
  <c r="BF181" i="4"/>
  <c r="E85" i="5"/>
  <c r="F123" i="5"/>
  <c r="BF129" i="5"/>
  <c r="BF131" i="5"/>
  <c r="BF135" i="5"/>
  <c r="BF165" i="5"/>
  <c r="BF169" i="5"/>
  <c r="BF171" i="5"/>
  <c r="BF172" i="5"/>
  <c r="BF173" i="5"/>
  <c r="BF174" i="5"/>
  <c r="BF175" i="5"/>
  <c r="BF182" i="5"/>
  <c r="BF164" i="2"/>
  <c r="BF166" i="2"/>
  <c r="BF177" i="2"/>
  <c r="BF184" i="2"/>
  <c r="BF199" i="2"/>
  <c r="BF203" i="2"/>
  <c r="BF214" i="2"/>
  <c r="BF225" i="2"/>
  <c r="BF229" i="2"/>
  <c r="BF231" i="2"/>
  <c r="BF232" i="2"/>
  <c r="BF239" i="2"/>
  <c r="BF256" i="2"/>
  <c r="BF257" i="2"/>
  <c r="BF263" i="2"/>
  <c r="BF265" i="2"/>
  <c r="BF267" i="2"/>
  <c r="BF285" i="2"/>
  <c r="BF291" i="2"/>
  <c r="BF292" i="2"/>
  <c r="BF295" i="2"/>
  <c r="BF296" i="2"/>
  <c r="BF302" i="2"/>
  <c r="BF304" i="2"/>
  <c r="BF341" i="2"/>
  <c r="BF347" i="2"/>
  <c r="BF349" i="2"/>
  <c r="BF350" i="2"/>
  <c r="BF351" i="2"/>
  <c r="BF352" i="2"/>
  <c r="BF354" i="2"/>
  <c r="BF355" i="2"/>
  <c r="BF129" i="3"/>
  <c r="BF133" i="3"/>
  <c r="BF134" i="3"/>
  <c r="BF136" i="3"/>
  <c r="BF144" i="3"/>
  <c r="BF165" i="3"/>
  <c r="BF169" i="3"/>
  <c r="BF180" i="3"/>
  <c r="BF184" i="3"/>
  <c r="BF158" i="4"/>
  <c r="BF173" i="4"/>
  <c r="BF179" i="4"/>
  <c r="BK141" i="4"/>
  <c r="J141" i="4" s="1"/>
  <c r="J100" i="4" s="1"/>
  <c r="BF134" i="5"/>
  <c r="BF137" i="5"/>
  <c r="BF138" i="5"/>
  <c r="BF140" i="5"/>
  <c r="BF142" i="5"/>
  <c r="BF145" i="5"/>
  <c r="BF153" i="5"/>
  <c r="BF158" i="5"/>
  <c r="BF166" i="5"/>
  <c r="BF170" i="5"/>
  <c r="BF179" i="5"/>
  <c r="BF180" i="5"/>
  <c r="BF181" i="5"/>
  <c r="BF183" i="5"/>
  <c r="BF172" i="2"/>
  <c r="BF201" i="2"/>
  <c r="BF208" i="2"/>
  <c r="BF250" i="2"/>
  <c r="BF251" i="2"/>
  <c r="BF258" i="2"/>
  <c r="BF266" i="2"/>
  <c r="BF268" i="2"/>
  <c r="BF270" i="2"/>
  <c r="BF278" i="2"/>
  <c r="BF283" i="2"/>
  <c r="BF320" i="2"/>
  <c r="BF323" i="2"/>
  <c r="BF332" i="2"/>
  <c r="BF338" i="2"/>
  <c r="BF359" i="2"/>
  <c r="BF364" i="2"/>
  <c r="BF131" i="3"/>
  <c r="BF141" i="3"/>
  <c r="BF147" i="3"/>
  <c r="BF151" i="3"/>
  <c r="BF155" i="3"/>
  <c r="BF157" i="3"/>
  <c r="BF173" i="3"/>
  <c r="BF177" i="3"/>
  <c r="BF183" i="3"/>
  <c r="BF188" i="3"/>
  <c r="BF145" i="4"/>
  <c r="BF171" i="4"/>
  <c r="BK144" i="4"/>
  <c r="J144" i="4"/>
  <c r="J102" i="4"/>
  <c r="BF132" i="5"/>
  <c r="BF148" i="5"/>
  <c r="BF150" i="5"/>
  <c r="BF152" i="5"/>
  <c r="BF155" i="5"/>
  <c r="BF164" i="5"/>
  <c r="BF176" i="5"/>
  <c r="BF177" i="5"/>
  <c r="BF178" i="5"/>
  <c r="BK141" i="5"/>
  <c r="J141" i="5"/>
  <c r="J100" i="5"/>
  <c r="BK144" i="5"/>
  <c r="J144" i="5" s="1"/>
  <c r="J102" i="5" s="1"/>
  <c r="F35" i="2"/>
  <c r="BB95" i="1" s="1"/>
  <c r="F36" i="2"/>
  <c r="BC95" i="1" s="1"/>
  <c r="J33" i="5"/>
  <c r="AV98" i="1" s="1"/>
  <c r="F35" i="4"/>
  <c r="BB97" i="1" s="1"/>
  <c r="F36" i="3"/>
  <c r="BC96" i="1" s="1"/>
  <c r="F35" i="3"/>
  <c r="BB96" i="1" s="1"/>
  <c r="F37" i="2"/>
  <c r="BD95" i="1" s="1"/>
  <c r="F36" i="5"/>
  <c r="BC98" i="1" s="1"/>
  <c r="F36" i="4"/>
  <c r="BC97" i="1" s="1"/>
  <c r="F37" i="4"/>
  <c r="BD97" i="1" s="1"/>
  <c r="F37" i="3"/>
  <c r="BD96" i="1" s="1"/>
  <c r="J33" i="3"/>
  <c r="AV96" i="1" s="1"/>
  <c r="J33" i="2"/>
  <c r="AV95" i="1" s="1"/>
  <c r="F33" i="5"/>
  <c r="AZ98" i="1" s="1"/>
  <c r="F33" i="4"/>
  <c r="AZ97" i="1" s="1"/>
  <c r="F33" i="2"/>
  <c r="AZ95" i="1" s="1"/>
  <c r="F37" i="5"/>
  <c r="BD98" i="1" s="1"/>
  <c r="F33" i="3"/>
  <c r="AZ96" i="1" s="1"/>
  <c r="F35" i="5"/>
  <c r="BB98" i="1" s="1"/>
  <c r="J33" i="4"/>
  <c r="AV97" i="1" s="1"/>
  <c r="R127" i="5" l="1"/>
  <c r="R126" i="5" s="1"/>
  <c r="R127" i="4"/>
  <c r="R126" i="4" s="1"/>
  <c r="P127" i="4"/>
  <c r="P126" i="4" s="1"/>
  <c r="AU97" i="1" s="1"/>
  <c r="P127" i="5"/>
  <c r="P126" i="5" s="1"/>
  <c r="AU98" i="1" s="1"/>
  <c r="R139" i="2"/>
  <c r="R126" i="3"/>
  <c r="R220" i="2"/>
  <c r="P127" i="3"/>
  <c r="P126" i="3"/>
  <c r="AU96" i="1" s="1"/>
  <c r="T126" i="4"/>
  <c r="P139" i="2"/>
  <c r="P138" i="2"/>
  <c r="AU95" i="1" s="1"/>
  <c r="T127" i="5"/>
  <c r="T126" i="5" s="1"/>
  <c r="T220" i="2"/>
  <c r="T138" i="2" s="1"/>
  <c r="T126" i="3"/>
  <c r="BK220" i="2"/>
  <c r="J220" i="2"/>
  <c r="J102" i="2" s="1"/>
  <c r="BK142" i="3"/>
  <c r="J142" i="3" s="1"/>
  <c r="J101" i="3" s="1"/>
  <c r="BK139" i="2"/>
  <c r="J139" i="2"/>
  <c r="J97" i="2" s="1"/>
  <c r="BK127" i="3"/>
  <c r="J127" i="3" s="1"/>
  <c r="J97" i="3" s="1"/>
  <c r="J168" i="4"/>
  <c r="J106" i="4"/>
  <c r="BK334" i="2"/>
  <c r="J334" i="2"/>
  <c r="J116" i="2" s="1"/>
  <c r="BK127" i="4"/>
  <c r="J127" i="4" s="1"/>
  <c r="J97" i="4" s="1"/>
  <c r="BK166" i="3"/>
  <c r="J166" i="3"/>
  <c r="J105" i="3" s="1"/>
  <c r="BK143" i="4"/>
  <c r="J143" i="4" s="1"/>
  <c r="J101" i="4" s="1"/>
  <c r="BK127" i="5"/>
  <c r="BK143" i="5"/>
  <c r="J143" i="5" s="1"/>
  <c r="J101" i="5" s="1"/>
  <c r="BK167" i="5"/>
  <c r="J167" i="5"/>
  <c r="J105" i="5" s="1"/>
  <c r="AZ94" i="1"/>
  <c r="W29" i="1" s="1"/>
  <c r="J34" i="5"/>
  <c r="AW98" i="1" s="1"/>
  <c r="AT98" i="1" s="1"/>
  <c r="F34" i="3"/>
  <c r="BA96" i="1"/>
  <c r="BC94" i="1"/>
  <c r="W32" i="1"/>
  <c r="F34" i="5"/>
  <c r="BA98" i="1"/>
  <c r="J34" i="3"/>
  <c r="AW96" i="1"/>
  <c r="AT96" i="1" s="1"/>
  <c r="F34" i="2"/>
  <c r="BA95" i="1" s="1"/>
  <c r="BD94" i="1"/>
  <c r="W33" i="1" s="1"/>
  <c r="BB94" i="1"/>
  <c r="W31" i="1" s="1"/>
  <c r="J34" i="2"/>
  <c r="AW95" i="1" s="1"/>
  <c r="AT95" i="1" s="1"/>
  <c r="F34" i="4"/>
  <c r="BA97" i="1"/>
  <c r="J34" i="4"/>
  <c r="AW97" i="1" s="1"/>
  <c r="AT97" i="1" s="1"/>
  <c r="R138" i="2" l="1"/>
  <c r="BK126" i="5"/>
  <c r="J126" i="5"/>
  <c r="J96" i="5"/>
  <c r="BK126" i="3"/>
  <c r="J126" i="3" s="1"/>
  <c r="J30" i="3" s="1"/>
  <c r="AG96" i="1" s="1"/>
  <c r="AN96" i="1" s="1"/>
  <c r="BK138" i="2"/>
  <c r="J138" i="2"/>
  <c r="J96" i="2" s="1"/>
  <c r="J127" i="5"/>
  <c r="J97" i="5"/>
  <c r="BK126" i="4"/>
  <c r="J126" i="4" s="1"/>
  <c r="J30" i="4" s="1"/>
  <c r="AG97" i="1" s="1"/>
  <c r="AN97" i="1" s="1"/>
  <c r="AU94" i="1"/>
  <c r="AV94" i="1"/>
  <c r="AK29" i="1" s="1"/>
  <c r="AY94" i="1"/>
  <c r="BA94" i="1"/>
  <c r="W30" i="1" s="1"/>
  <c r="AX94" i="1"/>
  <c r="J39" i="3" l="1"/>
  <c r="J39" i="4"/>
  <c r="J96" i="3"/>
  <c r="J96" i="4"/>
  <c r="AW94" i="1"/>
  <c r="AK30" i="1"/>
  <c r="J30" i="2"/>
  <c r="AG95" i="1"/>
  <c r="AN95" i="1" s="1"/>
  <c r="J30" i="5"/>
  <c r="AG98" i="1"/>
  <c r="AN98" i="1"/>
  <c r="J39" i="2" l="1"/>
  <c r="J39" i="5"/>
  <c r="AG94" i="1"/>
  <c r="AT94" i="1"/>
  <c r="AN94" i="1" l="1"/>
  <c r="AK26" i="1"/>
  <c r="AK35" i="1"/>
</calcChain>
</file>

<file path=xl/sharedStrings.xml><?xml version="1.0" encoding="utf-8"?>
<sst xmlns="http://schemas.openxmlformats.org/spreadsheetml/2006/main" count="5592" uniqueCount="1029">
  <si>
    <t>Export Komplet</t>
  </si>
  <si>
    <t/>
  </si>
  <si>
    <t>2.0</t>
  </si>
  <si>
    <t>False</t>
  </si>
  <si>
    <t>{b32abe96-b87e-49d2-bef6-a78a74eeae6d}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</si>
  <si>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</si>
  <si>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</si>
  <si>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</si>
  <si>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</si>
  <si>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</si>
  <si>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</si>
  <si>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</si>
  <si>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2020-010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</si>
  <si>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</si>
  <si>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</si>
  <si>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Zmena užívania stavby - vybudovanie a modernizácia odborných učební v budove Základnej školy s materskou školou</t>
  </si>
  <si>
    <t>JKSO:</t>
  </si>
  <si>
    <t>KS:</t>
  </si>
  <si>
    <t>Miesto:</t>
  </si>
  <si>
    <t>Záriečie, parc.č. KN 51/50/1</t>
  </si>
  <si>
    <t>Dátum:</t>
  </si>
  <si>
    <t>27. 1. 2020</t>
  </si>
  <si>
    <t>Objednávateľ:</t>
  </si>
  <si>
    <t>IČO:</t>
  </si>
  <si>
    <t>Obec Záriečie</t>
  </si>
  <si>
    <t>IČ DPH:</t>
  </si>
  <si>
    <t>Zhotoviteľ:</t>
  </si>
  <si>
    <t>Vyplň údaj</t>
  </si>
  <si>
    <t>Projektant:</t>
  </si>
  <si>
    <t>Ing. G. Gabčová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</si>
  <si>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</si>
  <si>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</si>
  <si>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</si>
  <si>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</si>
  <si>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</si>
  <si>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</si>
  <si>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</si>
  <si>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</si>
  <si>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</si>
  <si>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</si>
  <si>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</si>
  <si>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</si>
  <si>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</si>
  <si>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</si>
  <si>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</si>
  <si>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</si>
  <si>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</si>
  <si>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</si>
  <si>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</si>
  <si>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</si>
  <si>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</si>
  <si>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</si>
  <si>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</si>
  <si>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</si>
  <si>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</si>
  <si>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</si>
  <si>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</si>
  <si>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</si>
  <si>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</si>
  <si>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</si>
  <si>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</si>
  <si>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</si>
  <si>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</si>
  <si>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</si>
  <si>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</si>
  <si>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</si>
  <si>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</si>
  <si>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</si>
  <si>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</si>
  <si>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</si>
  <si>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</si>
  <si>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</si>
  <si>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</si>
  <si>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</si>
  <si>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</si>
  <si>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</si>
  <si>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</si>
  <si>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</si>
  <si>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</si>
  <si>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</t>
  </si>
  <si>
    <t>Školské dielne</t>
  </si>
  <si>
    <t>STA</t>
  </si>
  <si>
    <t>1</t>
  </si>
  <si>
    <t>{e57e236e-ed1a-4ad7-a7d0-3dae68dc17f2}</t>
  </si>
  <si>
    <t>b</t>
  </si>
  <si>
    <t>Učebňa fyziky</t>
  </si>
  <si>
    <t>{4f86dd98-9601-4068-a993-020c4b9f89eb}</t>
  </si>
  <si>
    <t>c</t>
  </si>
  <si>
    <t>Učebňa  jazykov 1</t>
  </si>
  <si>
    <t>{dbd395e0-4196-4848-beb4-076a86c458cf}</t>
  </si>
  <si>
    <t>d</t>
  </si>
  <si>
    <t>Učebňa jazykov 2</t>
  </si>
  <si>
    <t>{2888c636-0ae3-4ee7-abe2-0f14d510506b}</t>
  </si>
  <si>
    <t>KRYCÍ LIST ROZPOČTU</t>
  </si>
  <si>
    <t>Objekt:</t>
  </si>
  <si>
    <t>a - Školské dielne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</si>
  <si>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</si>
  <si>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</si>
  <si>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</si>
  <si>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</si>
  <si>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</si>
  <si>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</si>
  <si>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</si>
  <si>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</si>
  <si>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</si>
  <si>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</si>
  <si>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</si>
  <si>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</si>
  <si>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</si>
  <si>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</si>
  <si>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</si>
  <si>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</si>
  <si>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</si>
  <si>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</si>
  <si>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</si>
  <si>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</si>
  <si>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</si>
  <si>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</si>
  <si>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</si>
  <si>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</si>
  <si>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</si>
  <si>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</si>
  <si>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</si>
  <si>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</si>
  <si>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</si>
  <si>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</si>
  <si>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</si>
  <si>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</si>
  <si>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</si>
  <si>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</si>
  <si>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</si>
  <si>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</si>
  <si>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</si>
  <si>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</si>
  <si>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</si>
  <si>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</si>
  <si>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</si>
  <si>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</si>
  <si>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</si>
  <si>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</si>
  <si>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</si>
  <si>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311209012</t>
  </si>
  <si>
    <t>Dodatočná izolácia muriva zarazením nerezovým plechom hr. muriva do 500 mm</t>
  </si>
  <si>
    <t>m</t>
  </si>
  <si>
    <t>4</t>
  </si>
  <si>
    <t>2</t>
  </si>
  <si>
    <t>-1539735321</t>
  </si>
  <si>
    <t>VV</t>
  </si>
  <si>
    <t>11,85+2*7,6</t>
  </si>
  <si>
    <t>311272226</t>
  </si>
  <si>
    <t>Murivo nosné (m2) z tvárnic YTONG hr. 450 mm</t>
  </si>
  <si>
    <t>m2</t>
  </si>
  <si>
    <t>-639600878</t>
  </si>
  <si>
    <t>4*3,5+2,3*1,25</t>
  </si>
  <si>
    <t>317165124</t>
  </si>
  <si>
    <t>Prekladový trámec YTONG šírky 150 mm, výšky 124 mm, dĺžky 1750 mm</t>
  </si>
  <si>
    <t>ks</t>
  </si>
  <si>
    <t>-421111110</t>
  </si>
  <si>
    <t>317165303</t>
  </si>
  <si>
    <t>Nenosný preklad YTONG šírky 150 mm, výšky 249 mm, dĺžky 1250 mm</t>
  </si>
  <si>
    <t>1241923830</t>
  </si>
  <si>
    <t>5</t>
  </si>
  <si>
    <t>340238238</t>
  </si>
  <si>
    <t>Zamurovanie otvorov plochy od 0,25 do 1 m2 tvárnicami YTONG (300x499x249)</t>
  </si>
  <si>
    <t>148066771</t>
  </si>
  <si>
    <t>"vetrací otvor</t>
  </si>
  <si>
    <t>0,8*0,5</t>
  </si>
  <si>
    <t>6</t>
  </si>
  <si>
    <t>340239238</t>
  </si>
  <si>
    <t>Zamurovanie otvorov plochy nad 1 do 4 m2 tvárnicami YTONG (300x499x249)</t>
  </si>
  <si>
    <t>1587896102</t>
  </si>
  <si>
    <t>"dvere</t>
  </si>
  <si>
    <t>0,9*2</t>
  </si>
  <si>
    <t>7</t>
  </si>
  <si>
    <t>340239240</t>
  </si>
  <si>
    <t>Zamurovanie otvorov plochy nad 1 do 4 m2 tvárnicami YTONG (450x599x249)</t>
  </si>
  <si>
    <t>1995197489</t>
  </si>
  <si>
    <t>"sklobetón</t>
  </si>
  <si>
    <t>1,6*0,8</t>
  </si>
  <si>
    <t>"otvor</t>
  </si>
  <si>
    <t>2,3*1,25</t>
  </si>
  <si>
    <t>Súčet</t>
  </si>
  <si>
    <t>8</t>
  </si>
  <si>
    <t>342272104</t>
  </si>
  <si>
    <t>Priečky z tvárnic YTONG hr. 150 mm P2-500 hladkých, na MVC a maltu YTONG (150x249x599)</t>
  </si>
  <si>
    <t>625076562</t>
  </si>
  <si>
    <t>7,15*3,25-(1,5*0,7+1*2)</t>
  </si>
  <si>
    <t>9</t>
  </si>
  <si>
    <t>342948112</t>
  </si>
  <si>
    <t>Ukotvenie priečok k murovaným konštrukciám</t>
  </si>
  <si>
    <t>745839846</t>
  </si>
  <si>
    <t>3,25*2</t>
  </si>
  <si>
    <t>Úpravy povrchov, podlahy, osadenie</t>
  </si>
  <si>
    <t>10</t>
  </si>
  <si>
    <t>612421637</t>
  </si>
  <si>
    <t>Vnútorná omietka vápenná alebo vápennocementová v podlaží a v schodisku stien štuková</t>
  </si>
  <si>
    <t>812153500</t>
  </si>
  <si>
    <t>153,6-(2,15*1,25*4+2,3*3+1,97*2+3,2*3)</t>
  </si>
  <si>
    <t>11</t>
  </si>
  <si>
    <t>612451083</t>
  </si>
  <si>
    <t>Príprava podkladu stien - penetrácia pred omietkou</t>
  </si>
  <si>
    <t>-1050995051</t>
  </si>
  <si>
    <t>122,41+86,98</t>
  </si>
  <si>
    <t>12</t>
  </si>
  <si>
    <t>612481119</t>
  </si>
  <si>
    <t>Potiahnutie vnútorných stien sklotextílnou mriežkou s celoplošným prilepením</t>
  </si>
  <si>
    <t>149689845</t>
  </si>
  <si>
    <t>"priečky</t>
  </si>
  <si>
    <t>40,376</t>
  </si>
  <si>
    <t>13</t>
  </si>
  <si>
    <t>622421132</t>
  </si>
  <si>
    <t>Vonkajšia omietka stien vápenná alebo vápennocementová hladká v stupni zložitosti III</t>
  </si>
  <si>
    <t>1798660339</t>
  </si>
  <si>
    <t>14</t>
  </si>
  <si>
    <t>631313661</t>
  </si>
  <si>
    <t>Mazanina z betónu prostého (m3) tr. C 20/25 hr.nad 80 do 120 mm</t>
  </si>
  <si>
    <t>m3</t>
  </si>
  <si>
    <t>264463322</t>
  </si>
  <si>
    <t>(57,79+14,47)*0,12</t>
  </si>
  <si>
    <t>15</t>
  </si>
  <si>
    <t>631316101</t>
  </si>
  <si>
    <t>Povrchová úprava mazaniny leštením</t>
  </si>
  <si>
    <t>-1788284374</t>
  </si>
  <si>
    <t>57,79+14,47</t>
  </si>
  <si>
    <t>16</t>
  </si>
  <si>
    <t>632001011</t>
  </si>
  <si>
    <t>Zhotovenie separačnej fólie v podlahových vrstvách z PE</t>
  </si>
  <si>
    <t>838843539</t>
  </si>
  <si>
    <t>17</t>
  </si>
  <si>
    <t>M</t>
  </si>
  <si>
    <t>2832210100</t>
  </si>
  <si>
    <t>Oddeľovacia fólia 80 m</t>
  </si>
  <si>
    <t>-8208136</t>
  </si>
  <si>
    <t>18</t>
  </si>
  <si>
    <t>632001051</t>
  </si>
  <si>
    <t>Zhotovenie jednonásobného penetračného náteru pre potery a stierky</t>
  </si>
  <si>
    <t>-829939857</t>
  </si>
  <si>
    <t>19</t>
  </si>
  <si>
    <t>5856051040</t>
  </si>
  <si>
    <t>Penetračný náter</t>
  </si>
  <si>
    <t>kg</t>
  </si>
  <si>
    <t>-1116674056</t>
  </si>
  <si>
    <t>632451023</t>
  </si>
  <si>
    <t>Vyrovnávací poter MC 15  hr. nad 30 do 40 mm (podkladný)</t>
  </si>
  <si>
    <t>-1712585661</t>
  </si>
  <si>
    <t>21</t>
  </si>
  <si>
    <t>632481113</t>
  </si>
  <si>
    <t xml:space="preserve">Vložka z Kari siete  do cementového poteru alebo do mazaniny </t>
  </si>
  <si>
    <t>1074346634</t>
  </si>
  <si>
    <t>22</t>
  </si>
  <si>
    <t>642942111</t>
  </si>
  <si>
    <t>Osadenie oceľovej dverovej zárubne alebo rámu, plochy otvoru do 2,5 m2</t>
  </si>
  <si>
    <t>-839832061</t>
  </si>
  <si>
    <t>23</t>
  </si>
  <si>
    <t>5533198900</t>
  </si>
  <si>
    <t xml:space="preserve">Zárubňa oceľová CgU 100x197x16cm </t>
  </si>
  <si>
    <t>-1416529697</t>
  </si>
  <si>
    <t>24</t>
  </si>
  <si>
    <t>612403399</t>
  </si>
  <si>
    <t>Hrubá výplň rýh na stenách akoukoľvek maltou, akejkoľvek šírky ryhy</t>
  </si>
  <si>
    <t>1435700415</t>
  </si>
  <si>
    <t>Ostatné konštrukcie a práce-búranie</t>
  </si>
  <si>
    <t>25</t>
  </si>
  <si>
    <t>962032231</t>
  </si>
  <si>
    <t>Búranie muriva nadzákladového z tehál pálených, vápenopieskových,cementových na maltu,  -1,90500t</t>
  </si>
  <si>
    <t>1833701945</t>
  </si>
  <si>
    <t>"parapet</t>
  </si>
  <si>
    <t>2,3*2*0,45</t>
  </si>
  <si>
    <t>26</t>
  </si>
  <si>
    <t>962081141</t>
  </si>
  <si>
    <t>Búranie muriva priečok zo sklenených tvárnic, hr. do 150 mm,  -0,08200t</t>
  </si>
  <si>
    <t>-677471721</t>
  </si>
  <si>
    <t>27</t>
  </si>
  <si>
    <t>965042231</t>
  </si>
  <si>
    <t>Búranie podkladov pod dlažby, liatych dlažieb a mazanín,betón,liaty asfalt hr.nad 100 mm, plochy do 4 m2 -2,20000t</t>
  </si>
  <si>
    <t>-220721458</t>
  </si>
  <si>
    <t>"rampa</t>
  </si>
  <si>
    <t>3,2*1*0,12</t>
  </si>
  <si>
    <t>28</t>
  </si>
  <si>
    <t>966053121</t>
  </si>
  <si>
    <t>Vybúranie častí ríms zo železobetónu vyložených do 500 mm,  -0,08300t</t>
  </si>
  <si>
    <t>1854363140</t>
  </si>
  <si>
    <t>29</t>
  </si>
  <si>
    <t>968071126</t>
  </si>
  <si>
    <t>Vyvesenie kovového dverného krídla do suti plochy nad 2 m2</t>
  </si>
  <si>
    <t>-434049871</t>
  </si>
  <si>
    <t>30</t>
  </si>
  <si>
    <t>968071137</t>
  </si>
  <si>
    <t>Vyvesenie kovového krídla vrát do suti plochy nad 4 m2</t>
  </si>
  <si>
    <t>-1391773019</t>
  </si>
  <si>
    <t>31</t>
  </si>
  <si>
    <t>968072455</t>
  </si>
  <si>
    <t>Vybúranie kovových dverových zárubní plochy do 2 m2,  -0,07600t</t>
  </si>
  <si>
    <t>1601921474</t>
  </si>
  <si>
    <t>32</t>
  </si>
  <si>
    <t>968072456</t>
  </si>
  <si>
    <t>Vybúranie kovových dverových zárubní plochy nad 2 m2,  -0,06300t</t>
  </si>
  <si>
    <t>713352427</t>
  </si>
  <si>
    <t>1,6*2</t>
  </si>
  <si>
    <t>33</t>
  </si>
  <si>
    <t>968072559</t>
  </si>
  <si>
    <t>Vybúranie kovových vrát plochy nad 5 m2,  -0,06600t</t>
  </si>
  <si>
    <t>-2140632458</t>
  </si>
  <si>
    <t>4*3,25</t>
  </si>
  <si>
    <t>34</t>
  </si>
  <si>
    <t>971033351</t>
  </si>
  <si>
    <t>Vybúranie otvoru v murive tehl. plochy do 0, 09 m2 hr.do 450 mm,  -0,08000t</t>
  </si>
  <si>
    <t>511954645</t>
  </si>
  <si>
    <t>"pre odvetranie strechy</t>
  </si>
  <si>
    <t>35</t>
  </si>
  <si>
    <t>978013191</t>
  </si>
  <si>
    <t>Otlčenie omietok stien vnútorných vápenných alebo vápennocementových v rozsahu do 100 %,  -0,04600t</t>
  </si>
  <si>
    <t>-358104237</t>
  </si>
  <si>
    <t>36</t>
  </si>
  <si>
    <t>978015291</t>
  </si>
  <si>
    <t>Otlčenie omietok vonkajších priečelí jednoduchých, s vyškriabaním škár, očistením muriva, v rozsahu do 100 %,  -0,05900t</t>
  </si>
  <si>
    <t>342042376</t>
  </si>
  <si>
    <t>37</t>
  </si>
  <si>
    <t>971036006</t>
  </si>
  <si>
    <t>Jadrové vrty diamantovými korunkami do D 70 mm do stien - murivo tehlové -0,00006t</t>
  </si>
  <si>
    <t>cm</t>
  </si>
  <si>
    <t>-1934769640</t>
  </si>
  <si>
    <t>38</t>
  </si>
  <si>
    <t>97303115R</t>
  </si>
  <si>
    <t>Vysekanie muriva v mieste napojenia na jestvujúce potrubie plochy do 0,25 m2,  -0,1056t</t>
  </si>
  <si>
    <t>1905161016</t>
  </si>
  <si>
    <t>39</t>
  </si>
  <si>
    <t>974031144</t>
  </si>
  <si>
    <t>Vysekávanie rýh v akomkoľvek murive tehlovom na akúkoľvek maltu do hĺbky 70 mm a š. do 150 mm,  -0,01900t</t>
  </si>
  <si>
    <t>-601937292</t>
  </si>
  <si>
    <t>40</t>
  </si>
  <si>
    <t>979081111</t>
  </si>
  <si>
    <t>Odvoz sutiny a vybúraných hmôt na skládku do 1 km</t>
  </si>
  <si>
    <t>t</t>
  </si>
  <si>
    <t>1988263759</t>
  </si>
  <si>
    <t>41</t>
  </si>
  <si>
    <t>979081121</t>
  </si>
  <si>
    <t>Odvoz sutiny a vybúraných hmôt na skládku za každý ďalší 1 km</t>
  </si>
  <si>
    <t>1805365096</t>
  </si>
  <si>
    <t>16,19*15 'Přepočítané koeficientom množstva</t>
  </si>
  <si>
    <t>42</t>
  </si>
  <si>
    <t>979082111</t>
  </si>
  <si>
    <t>Vnútrostavenisková doprava sutiny a vybúraných hmôt do 10 m</t>
  </si>
  <si>
    <t>789960221</t>
  </si>
  <si>
    <t>43</t>
  </si>
  <si>
    <t>979082121</t>
  </si>
  <si>
    <t>Vnútrostavenisková doprava sutiny a vybúraných hmôt za každých ďalších 5 m</t>
  </si>
  <si>
    <t>-1000306578</t>
  </si>
  <si>
    <t>16,19*2 'Přepočítané koeficientom množstva</t>
  </si>
  <si>
    <t>44</t>
  </si>
  <si>
    <t>979089012</t>
  </si>
  <si>
    <t>Poplatok za skladovanie - betón, tehly, dlaždice (17 01 ), ostatné</t>
  </si>
  <si>
    <t>-1383688161</t>
  </si>
  <si>
    <t>99</t>
  </si>
  <si>
    <t>Presun hmôt HSV</t>
  </si>
  <si>
    <t>45</t>
  </si>
  <si>
    <t>999281111</t>
  </si>
  <si>
    <t>Presun hmôt pre opravy a údržbu objektov vrátane vonkajších plášťov výšky do 25 m</t>
  </si>
  <si>
    <t>-270899316</t>
  </si>
  <si>
    <t>PSV</t>
  </si>
  <si>
    <t>Práce a dodávky PSV</t>
  </si>
  <si>
    <t>711</t>
  </si>
  <si>
    <t>Izolácie proti vode a vlhkosti</t>
  </si>
  <si>
    <t>46</t>
  </si>
  <si>
    <t>711111001</t>
  </si>
  <si>
    <t>Zhotovenie izolácie proti zemnej vlhkosti vodorovná náterom penetračným za studena</t>
  </si>
  <si>
    <t>-1385854372</t>
  </si>
  <si>
    <t>47</t>
  </si>
  <si>
    <t>1116315000</t>
  </si>
  <si>
    <t>Lak asfaltový ALP-PENETRAL v sudoch</t>
  </si>
  <si>
    <t>-720182286</t>
  </si>
  <si>
    <t>73,28*0,0003 'Přepočítané koeficientom množstva</t>
  </si>
  <si>
    <t>48</t>
  </si>
  <si>
    <t>711112001</t>
  </si>
  <si>
    <t>Zhotovenie  izolácie proti zemnej vlhkosti zvislá penetračným náterom za studena</t>
  </si>
  <si>
    <t>-1020108417</t>
  </si>
  <si>
    <t>49</t>
  </si>
  <si>
    <t>-901972480</t>
  </si>
  <si>
    <t>2,03*0,00035 'Přepočítané koeficientom množstva</t>
  </si>
  <si>
    <t>50</t>
  </si>
  <si>
    <t>711141559</t>
  </si>
  <si>
    <t>Zhotovenie  izolácie proti zemnej vlhkosti a tlakovej vode vodorovná NAIP pritavením</t>
  </si>
  <si>
    <t>-1145922811</t>
  </si>
  <si>
    <t>51</t>
  </si>
  <si>
    <t>6283221000</t>
  </si>
  <si>
    <t>Asfaltovaný pás pre spodné vrstvy hydroizolačných systémov HYDROBIT V 60 S 35</t>
  </si>
  <si>
    <t>813471584</t>
  </si>
  <si>
    <t>73,28*1,15 'Přepočítané koeficientom množstva</t>
  </si>
  <si>
    <t>52</t>
  </si>
  <si>
    <t>711142559</t>
  </si>
  <si>
    <t>Zhotovenie  izolácie proti zemnej vlhkosti a tlakovej vode zvislá NAIP pritavením</t>
  </si>
  <si>
    <t>904167156</t>
  </si>
  <si>
    <t>53</t>
  </si>
  <si>
    <t>549165769</t>
  </si>
  <si>
    <t>2,03*1,2 'Přepočítané koeficientom množstva</t>
  </si>
  <si>
    <t>54</t>
  </si>
  <si>
    <t>998711101</t>
  </si>
  <si>
    <t>Presun hmôt pre izoláciu proti vode v objektoch výšky do 6 m</t>
  </si>
  <si>
    <t>1735603246</t>
  </si>
  <si>
    <t>712</t>
  </si>
  <si>
    <t>Izolácie striech</t>
  </si>
  <si>
    <t>55</t>
  </si>
  <si>
    <t>712290010</t>
  </si>
  <si>
    <t xml:space="preserve">Zhotovenie parozábrany do 10° </t>
  </si>
  <si>
    <t>-117567564</t>
  </si>
  <si>
    <t>56</t>
  </si>
  <si>
    <t>2832990190</t>
  </si>
  <si>
    <t>Parozábrana hr.0,15mm, š.2m, balenie: 200m2</t>
  </si>
  <si>
    <t>-857501137</t>
  </si>
  <si>
    <t>89,2*1,15 'Přepočítané koeficientom množstva</t>
  </si>
  <si>
    <t>57</t>
  </si>
  <si>
    <t>998712102</t>
  </si>
  <si>
    <t>Presun hmôt pre izoláciu povlakovej krytiny v objektoch výšky nad 6 do 12 m</t>
  </si>
  <si>
    <t>-211964854</t>
  </si>
  <si>
    <t>713</t>
  </si>
  <si>
    <t>Izolácie tepelné</t>
  </si>
  <si>
    <t>58</t>
  </si>
  <si>
    <t>713111111</t>
  </si>
  <si>
    <t>Montáž tepelnej izolácie stropov minerálnou vlnou, vrchom kladenou voľne</t>
  </si>
  <si>
    <t>1897762962</t>
  </si>
  <si>
    <t>89,2*2</t>
  </si>
  <si>
    <t>59</t>
  </si>
  <si>
    <t>6313670604</t>
  </si>
  <si>
    <t>Uni kamenná vlna hrúbka 180 mm</t>
  </si>
  <si>
    <t>2144233200</t>
  </si>
  <si>
    <t>178,4*1,02 'Přepočítané koeficientom množstva</t>
  </si>
  <si>
    <t>60</t>
  </si>
  <si>
    <t>765901124</t>
  </si>
  <si>
    <t>Strešná fólia JUTA Jutadach , na tepelnú izoláciu</t>
  </si>
  <si>
    <t>-1659409191</t>
  </si>
  <si>
    <t>61</t>
  </si>
  <si>
    <t>713122111</t>
  </si>
  <si>
    <t>Montáž tepelnej izolácie podláh polystyrénom, kladeným voľne v jednej vrstve</t>
  </si>
  <si>
    <t>-1737839778</t>
  </si>
  <si>
    <t>62</t>
  </si>
  <si>
    <t>2837653441</t>
  </si>
  <si>
    <t>EPS  150S penový polystyrén hrúbka 80 mm</t>
  </si>
  <si>
    <t>-1933245047</t>
  </si>
  <si>
    <t>72,26*1,02 'Přepočítané koeficientom množstva</t>
  </si>
  <si>
    <t>63</t>
  </si>
  <si>
    <t>713482121</t>
  </si>
  <si>
    <t>Montáž trubíc z PE, hr.15-20 mm,vnút.priemer do 38</t>
  </si>
  <si>
    <t>-1985421023</t>
  </si>
  <si>
    <t>64</t>
  </si>
  <si>
    <t>2837741542</t>
  </si>
  <si>
    <t>Tubolit DG 22 x 20 izolácia-trubica AZ FLEX Armacell</t>
  </si>
  <si>
    <t>1847406730</t>
  </si>
  <si>
    <t>65</t>
  </si>
  <si>
    <t>998713101</t>
  </si>
  <si>
    <t>Presun hmôt pre izolácie tepelné v objektoch výšky do 6 m</t>
  </si>
  <si>
    <t>-1391670529</t>
  </si>
  <si>
    <t>721</t>
  </si>
  <si>
    <t>Zdravotech. vnútorná kanalizácia</t>
  </si>
  <si>
    <t>66</t>
  </si>
  <si>
    <t>721170955</t>
  </si>
  <si>
    <t>Oprava odpadového potrubia novodurového vsadenie odbočky do potrubia hrdlového D 110</t>
  </si>
  <si>
    <t>471447811</t>
  </si>
  <si>
    <t>67</t>
  </si>
  <si>
    <t>721173205</t>
  </si>
  <si>
    <t>Potrubie z PVC - U odpadné pripájacie D 50x1, 8</t>
  </si>
  <si>
    <t>-306796022</t>
  </si>
  <si>
    <t>68</t>
  </si>
  <si>
    <t>721194105</t>
  </si>
  <si>
    <t>Zriadenie prípojky na potrubí vyvedenie a upevnenie odpadových výpustiek D 50x1, 8</t>
  </si>
  <si>
    <t>1056719752</t>
  </si>
  <si>
    <t>69</t>
  </si>
  <si>
    <t>721290111</t>
  </si>
  <si>
    <t>Ostatné - skúška tesnosti kanalizácie v objektoch vodou do DN 125</t>
  </si>
  <si>
    <t>-87931743</t>
  </si>
  <si>
    <t>70</t>
  </si>
  <si>
    <t>998721201</t>
  </si>
  <si>
    <t>Presun hmôt pre vnútornú kanalizáciu v objektoch výšky do 6 m</t>
  </si>
  <si>
    <t>%</t>
  </si>
  <si>
    <t>-1023418320</t>
  </si>
  <si>
    <t>722</t>
  </si>
  <si>
    <t>Zdravotechnika - vnútorný vodovod</t>
  </si>
  <si>
    <t>71</t>
  </si>
  <si>
    <t>722131913</t>
  </si>
  <si>
    <t>Oprava vodovodného potrubia závitového vsadenie odbočky do potrubia DN 25</t>
  </si>
  <si>
    <t>súb.</t>
  </si>
  <si>
    <t>1589627455</t>
  </si>
  <si>
    <t>72</t>
  </si>
  <si>
    <t>722171312</t>
  </si>
  <si>
    <t>Potrubie z viacvrstvových rúr PE Geberit Mepla d 20x2,5mm</t>
  </si>
  <si>
    <t>-1424929869</t>
  </si>
  <si>
    <t>73</t>
  </si>
  <si>
    <t>722190401</t>
  </si>
  <si>
    <t>Vyvedenie a upevnenie výpustky DN 15</t>
  </si>
  <si>
    <t>1011769857</t>
  </si>
  <si>
    <t>74</t>
  </si>
  <si>
    <t>722220111</t>
  </si>
  <si>
    <t>Montáž armatúry závitovej s jedným závitom, nástenka pre výtokový ventil G 1/2</t>
  </si>
  <si>
    <t>1184913761</t>
  </si>
  <si>
    <t>75</t>
  </si>
  <si>
    <t>722229102</t>
  </si>
  <si>
    <t>Montáž ventilu výtok., plavák.,vypúšť.,odvodňov.,kohút.plniaceho,vypúšťacieho PN 0.6, ventilov G 3/4</t>
  </si>
  <si>
    <t>-1432310519</t>
  </si>
  <si>
    <t>76</t>
  </si>
  <si>
    <t>4223050605</t>
  </si>
  <si>
    <t>Guľový kohút vypúšťací 3/4"</t>
  </si>
  <si>
    <t>-628509023</t>
  </si>
  <si>
    <t>77</t>
  </si>
  <si>
    <t>722290226</t>
  </si>
  <si>
    <t>Tlaková skúška vodovodného potrubia závitového do DN 50</t>
  </si>
  <si>
    <t>-1426618692</t>
  </si>
  <si>
    <t>78</t>
  </si>
  <si>
    <t>722290234</t>
  </si>
  <si>
    <t>Prepláchnutie a dezinfekcia vodovodného potrubia do DN 80</t>
  </si>
  <si>
    <t>1800436684</t>
  </si>
  <si>
    <t>79</t>
  </si>
  <si>
    <t>998722201</t>
  </si>
  <si>
    <t>Presun hmôt pre vnútorný vodovod v objektoch výšky do 6 m</t>
  </si>
  <si>
    <t>1372001807</t>
  </si>
  <si>
    <t>725</t>
  </si>
  <si>
    <t>Zdravotechnika - zariaď. predmety</t>
  </si>
  <si>
    <t>80</t>
  </si>
  <si>
    <t>725219401</t>
  </si>
  <si>
    <t>Montáž umývadla bez výtokovej armatúry z bieleho diturvitu na skrutky do muriva</t>
  </si>
  <si>
    <t>súb</t>
  </si>
  <si>
    <t>1026744666</t>
  </si>
  <si>
    <t>81</t>
  </si>
  <si>
    <t>6421370600</t>
  </si>
  <si>
    <t>Umývadlo biele š. 55cm s dierou</t>
  </si>
  <si>
    <t>1731542262</t>
  </si>
  <si>
    <t>82</t>
  </si>
  <si>
    <t>725819401</t>
  </si>
  <si>
    <t>Montáž ventilu rohového s pripojovacou rúrkou G 1/2</t>
  </si>
  <si>
    <t>244617862</t>
  </si>
  <si>
    <t>83</t>
  </si>
  <si>
    <t>5514100500</t>
  </si>
  <si>
    <t>Rohový mosadzný T 66 A 1/2" s vrškom T 13</t>
  </si>
  <si>
    <t>-574644931</t>
  </si>
  <si>
    <t>84</t>
  </si>
  <si>
    <t>725829601</t>
  </si>
  <si>
    <t>Montáž batérií umývadlových stojankových pákových alebo klasických</t>
  </si>
  <si>
    <t>809292041</t>
  </si>
  <si>
    <t>85</t>
  </si>
  <si>
    <t>5514652060</t>
  </si>
  <si>
    <t>Umývadlová páková stojánková batéria</t>
  </si>
  <si>
    <t>519015225</t>
  </si>
  <si>
    <t>86</t>
  </si>
  <si>
    <t>725869301</t>
  </si>
  <si>
    <t>Montáž zápachovej uzávierky pre zariaďovacie predmety, umývadlová do D 40</t>
  </si>
  <si>
    <t>1723726029</t>
  </si>
  <si>
    <t>87</t>
  </si>
  <si>
    <t>5514703200</t>
  </si>
  <si>
    <t>Uzávierka zápachová umývadlová DN 40</t>
  </si>
  <si>
    <t>1859822628</t>
  </si>
  <si>
    <t>88</t>
  </si>
  <si>
    <t>998725201</t>
  </si>
  <si>
    <t>Presun hmôt pre zariaďovacie predmety v objektoch výšky do 6 m</t>
  </si>
  <si>
    <t>-854567287</t>
  </si>
  <si>
    <t>763</t>
  </si>
  <si>
    <t>Konštrukcie - drevostavby</t>
  </si>
  <si>
    <t>89</t>
  </si>
  <si>
    <t>763138252</t>
  </si>
  <si>
    <t>Protipožiarny podhľad SDK Rigips 2xRF 12.5 mm ( El60/45) závesný, dvojúrovňová oceľová podkonštrukcia CD</t>
  </si>
  <si>
    <t>-1529126250</t>
  </si>
  <si>
    <t>90</t>
  </si>
  <si>
    <t>998763401</t>
  </si>
  <si>
    <t>Presun hmôt pre sádrokartónové konštrukcie v stavbách(objektoch )výšky do 7 m</t>
  </si>
  <si>
    <t>234760538</t>
  </si>
  <si>
    <t>764</t>
  </si>
  <si>
    <t>Konštrukcie klampiarske</t>
  </si>
  <si>
    <t>91</t>
  </si>
  <si>
    <t>764410350</t>
  </si>
  <si>
    <t>Oplechovanie parapetov z hliníkového Al plechu, vrátane rohov r.š. 330 mm</t>
  </si>
  <si>
    <t>-129568342</t>
  </si>
  <si>
    <t>0,8+2,15*4</t>
  </si>
  <si>
    <t>92</t>
  </si>
  <si>
    <t>998764101</t>
  </si>
  <si>
    <t>Presun hmôt pre konštrukcie klampiarske v objektoch výšky do 6 m</t>
  </si>
  <si>
    <t>-470900119</t>
  </si>
  <si>
    <t>766</t>
  </si>
  <si>
    <t>Konštrukcie stolárske</t>
  </si>
  <si>
    <t>93</t>
  </si>
  <si>
    <t>766621081</t>
  </si>
  <si>
    <t>Montáž okna plastového na PUR penu</t>
  </si>
  <si>
    <t>1422720652</t>
  </si>
  <si>
    <t>(0,8+0,5)*2+(2,15+1,25)*2*4+(1,5+0,7)*2</t>
  </si>
  <si>
    <t>94</t>
  </si>
  <si>
    <t>6114123300</t>
  </si>
  <si>
    <t>Plastové okno jednokrídlové OS, rozmer 800x500 mm izolačné dvojsklo</t>
  </si>
  <si>
    <t>538690389</t>
  </si>
  <si>
    <t>95</t>
  </si>
  <si>
    <t>6114123740</t>
  </si>
  <si>
    <t>Plastové okno jednokrídlovéfix, rozmer 1500x700 mm, bezpečnostné sklo, pevné</t>
  </si>
  <si>
    <t>1527061444</t>
  </si>
  <si>
    <t>96</t>
  </si>
  <si>
    <t>6114123810</t>
  </si>
  <si>
    <t>Plastové okno dvojkrídlové OS+O, rozmer 2150x1250 izolačné dvojsklo</t>
  </si>
  <si>
    <t>1467082628</t>
  </si>
  <si>
    <t>97</t>
  </si>
  <si>
    <t>766641161</t>
  </si>
  <si>
    <t>Montáž dverí plastových, vchodových, 1 m obvodu dverí</t>
  </si>
  <si>
    <t>2113740037</t>
  </si>
  <si>
    <t>(2,3+3)*2</t>
  </si>
  <si>
    <t>98</t>
  </si>
  <si>
    <t>6114122900</t>
  </si>
  <si>
    <t>Plastové dvere dvojkrídlové s nadsvetlíkom 2300x3000 mm</t>
  </si>
  <si>
    <t>-1116935306</t>
  </si>
  <si>
    <t>766662112</t>
  </si>
  <si>
    <t>Montáž dverového krídla otočného jednokrídlového poldrážkového, do existujúcej zárubne, vrátane kovania</t>
  </si>
  <si>
    <t>-1261680706</t>
  </si>
  <si>
    <t>100</t>
  </si>
  <si>
    <t>5491502040</t>
  </si>
  <si>
    <t>Kovanie - 2x kľučka, povrch nerez brúsený, 2x rozeta BB, FAB</t>
  </si>
  <si>
    <t>1410339</t>
  </si>
  <si>
    <t>101</t>
  </si>
  <si>
    <t>6117103100</t>
  </si>
  <si>
    <t>Dvere vnútorné jednokrídlové, výplň papierová voština, povrch fólia M10, plné, šírka 600-900 mm</t>
  </si>
  <si>
    <t>1461833284</t>
  </si>
  <si>
    <t>102</t>
  </si>
  <si>
    <t>766694141</t>
  </si>
  <si>
    <t>Montáž parapetnej dosky plastovej šírky do 300 mm, dĺžky do 1000 mm</t>
  </si>
  <si>
    <t>-1113102140</t>
  </si>
  <si>
    <t>103</t>
  </si>
  <si>
    <t>6119000980</t>
  </si>
  <si>
    <t>Vnútorné parapetné dosky plastové komôrkové,B=300mm biela, mramor, buk, zlatý dub</t>
  </si>
  <si>
    <t>1053819993</t>
  </si>
  <si>
    <t>1*0,8 'Přepočítané koeficientom množstva</t>
  </si>
  <si>
    <t>104</t>
  </si>
  <si>
    <t>766694142</t>
  </si>
  <si>
    <t>Montáž parapetnej dosky plastovej šírky do 300 mm, dĺžky 1000-1600 mm</t>
  </si>
  <si>
    <t>1865587542</t>
  </si>
  <si>
    <t>105</t>
  </si>
  <si>
    <t>-797264744</t>
  </si>
  <si>
    <t>1*1,5 'Přepočítané koeficientom množstva</t>
  </si>
  <si>
    <t>106</t>
  </si>
  <si>
    <t>766694143</t>
  </si>
  <si>
    <t>Montáž parapetnej dosky plastovej šírky do 300 mm, dĺžky 1600-2600 mm</t>
  </si>
  <si>
    <t>1945485502</t>
  </si>
  <si>
    <t>107</t>
  </si>
  <si>
    <t>1603369315</t>
  </si>
  <si>
    <t>4*2,15 'Přepočítané koeficientom množstva</t>
  </si>
  <si>
    <t>108</t>
  </si>
  <si>
    <t>6119001030</t>
  </si>
  <si>
    <t>Plastové krytky k vnútorným parapetom plastovým, pár vo farbe biela, zlatý dub, buk</t>
  </si>
  <si>
    <t>302775455</t>
  </si>
  <si>
    <t>2,7906976744186*2,15 'Přepočítané koeficientom množstva</t>
  </si>
  <si>
    <t>109</t>
  </si>
  <si>
    <t>998766101</t>
  </si>
  <si>
    <t>Presun hmot pre konštrukcie stolárske v objektoch výšky do 6 m</t>
  </si>
  <si>
    <t>1563929873</t>
  </si>
  <si>
    <t>767</t>
  </si>
  <si>
    <t>Konštrukcie doplnkové kovové</t>
  </si>
  <si>
    <t>110</t>
  </si>
  <si>
    <t>767122813</t>
  </si>
  <si>
    <t>Demontáž oceľových mreží,  -0,01700t</t>
  </si>
  <si>
    <t>1778522983</t>
  </si>
  <si>
    <t>2,15*1,25*5+2,3*1,2+3*3,6</t>
  </si>
  <si>
    <t>111</t>
  </si>
  <si>
    <t>767141916</t>
  </si>
  <si>
    <t>Oprava oceľového nosníka doplnkové práce - privarenie plochého profilu</t>
  </si>
  <si>
    <t>-911432010</t>
  </si>
  <si>
    <t>7,95*2*3</t>
  </si>
  <si>
    <t>112</t>
  </si>
  <si>
    <t>1361042000</t>
  </si>
  <si>
    <t>Plech oceľový hrubý 6x1000x2000 mm, ozn. 10 004.0, podľa EN S185</t>
  </si>
  <si>
    <t>1676502359</t>
  </si>
  <si>
    <t>113</t>
  </si>
  <si>
    <t>767584811</t>
  </si>
  <si>
    <t>Demontáž mriežky vzduchotechnickej,  -0,00100t</t>
  </si>
  <si>
    <t>-463968758</t>
  </si>
  <si>
    <t>114</t>
  </si>
  <si>
    <t>7679952001</t>
  </si>
  <si>
    <t>Dodávka a montáž vetracej mriežky 250/250 mm</t>
  </si>
  <si>
    <t>-2074739940</t>
  </si>
  <si>
    <t>115</t>
  </si>
  <si>
    <t>767995101</t>
  </si>
  <si>
    <t>Montáž ostatných atypických kovových stavebných doplnkových konštrukcií do 5 kg</t>
  </si>
  <si>
    <t>-167262920</t>
  </si>
  <si>
    <t>116</t>
  </si>
  <si>
    <t>1341080000</t>
  </si>
  <si>
    <t>Konzoly a držiaky pre uchytenie potrubia</t>
  </si>
  <si>
    <t>1956893954</t>
  </si>
  <si>
    <t>117</t>
  </si>
  <si>
    <t>998767201</t>
  </si>
  <si>
    <t>Presun hmôt pre kovové stavebné doplnkové konštrukcie v objektoch výšky do 6 m</t>
  </si>
  <si>
    <t>-681684543</t>
  </si>
  <si>
    <t>781</t>
  </si>
  <si>
    <t>Dokončovacie práce a obklady</t>
  </si>
  <si>
    <t>118</t>
  </si>
  <si>
    <t>781445020</t>
  </si>
  <si>
    <t>Montáž obkladov vnútor. stien z obkladačiek kladených do tmelu veľ. 300x300 mm</t>
  </si>
  <si>
    <t>1172103585</t>
  </si>
  <si>
    <t>119</t>
  </si>
  <si>
    <t>5976498050</t>
  </si>
  <si>
    <t>obklad keramický - 300x300</t>
  </si>
  <si>
    <t>-4943858</t>
  </si>
  <si>
    <t>4,5*1,05 'Přepočítané koeficientom množstva</t>
  </si>
  <si>
    <t>120</t>
  </si>
  <si>
    <t>998781101</t>
  </si>
  <si>
    <t>Presun hmôt pre obklady keramické v objektoch výšky do 6 m</t>
  </si>
  <si>
    <t>598639123</t>
  </si>
  <si>
    <t>783</t>
  </si>
  <si>
    <t>Dokončovacie práce - nátery</t>
  </si>
  <si>
    <t>121</t>
  </si>
  <si>
    <t>783201812</t>
  </si>
  <si>
    <t>Odstránenie starých náterov z kovových stavebných doplnkových konštrukcií oceľovou kefou</t>
  </si>
  <si>
    <t>-1033177222</t>
  </si>
  <si>
    <t>"vráta do kotolne</t>
  </si>
  <si>
    <t>3,2*3*2</t>
  </si>
  <si>
    <t>122</t>
  </si>
  <si>
    <t>783225100</t>
  </si>
  <si>
    <t xml:space="preserve">Nátery kov.stav.doplnk.konštr. syntetické na vzduchu schnúce dvojnás. 1x s emailov. - 105µm </t>
  </si>
  <si>
    <t>-475871292</t>
  </si>
  <si>
    <t>784</t>
  </si>
  <si>
    <t>Dokončovacie práce - maľby</t>
  </si>
  <si>
    <t>123</t>
  </si>
  <si>
    <t>784410100</t>
  </si>
  <si>
    <t>Penetrovanie jednonásobné jemnozrnných podkladov výšky do 3,80 m</t>
  </si>
  <si>
    <t>1116167826</t>
  </si>
  <si>
    <t>124</t>
  </si>
  <si>
    <t>784452271</t>
  </si>
  <si>
    <t xml:space="preserve">Maľby z maliarskych zmesí Primalex, Farmal, ručne nanášané dvojnásobné základné na podklad jemnozrnný výšky do 3,80 m   </t>
  </si>
  <si>
    <t>845850097</t>
  </si>
  <si>
    <t>Práce a dodávky M</t>
  </si>
  <si>
    <t>21-M</t>
  </si>
  <si>
    <t>Elektromontáže</t>
  </si>
  <si>
    <t>125</t>
  </si>
  <si>
    <t>Spínač jednopólový legrand valena biely č. 1 IP44</t>
  </si>
  <si>
    <t>1058662728</t>
  </si>
  <si>
    <t>126</t>
  </si>
  <si>
    <t>Svietidlo modus 2x58W KMC258EP</t>
  </si>
  <si>
    <t>-385856807</t>
  </si>
  <si>
    <t>127</t>
  </si>
  <si>
    <t>Svietidlo stropné so senzorom pohybu 1x60W IP44</t>
  </si>
  <si>
    <t>1744249581</t>
  </si>
  <si>
    <t>128</t>
  </si>
  <si>
    <t>Svietidlo núdzové 1x8W modus - helios/1/SE/AT/TF</t>
  </si>
  <si>
    <t>128643285</t>
  </si>
  <si>
    <t>129</t>
  </si>
  <si>
    <t>Zásuvka legrand valena biela s det. ochr. 16A/230V IP44</t>
  </si>
  <si>
    <t>-374138217</t>
  </si>
  <si>
    <t>130</t>
  </si>
  <si>
    <t>1-rámik legrand valena biely</t>
  </si>
  <si>
    <t>-141507837</t>
  </si>
  <si>
    <t>131</t>
  </si>
  <si>
    <t>2-rámik legrand valena biely</t>
  </si>
  <si>
    <t>-2082179616</t>
  </si>
  <si>
    <t>132</t>
  </si>
  <si>
    <t>Zásuvková skriňa ROS11/x-21</t>
  </si>
  <si>
    <t>-531101306</t>
  </si>
  <si>
    <t>133</t>
  </si>
  <si>
    <t>Bezpečnostný kľúčový spínač AP2-1R/S</t>
  </si>
  <si>
    <t>677765368</t>
  </si>
  <si>
    <t>134</t>
  </si>
  <si>
    <t>Vodič zž/č N2XH 1x16mm2</t>
  </si>
  <si>
    <t>1042098232</t>
  </si>
  <si>
    <t>135</t>
  </si>
  <si>
    <t>Kábel N2XH-J 5x10mm2</t>
  </si>
  <si>
    <t>106617554</t>
  </si>
  <si>
    <t>136</t>
  </si>
  <si>
    <t>Kábel N2XH-J 3x2,5mm2</t>
  </si>
  <si>
    <t>643935850</t>
  </si>
  <si>
    <t>137</t>
  </si>
  <si>
    <t>Kábel N2XH-J 5x2,5mm2</t>
  </si>
  <si>
    <t>-1252448692</t>
  </si>
  <si>
    <t>138</t>
  </si>
  <si>
    <t>Kábel N2XH-J 3x1,5mm2</t>
  </si>
  <si>
    <t>1558382353</t>
  </si>
  <si>
    <t>139</t>
  </si>
  <si>
    <t>Kábel N2XH-O 3x1,5mm2</t>
  </si>
  <si>
    <t>536608615</t>
  </si>
  <si>
    <t>140</t>
  </si>
  <si>
    <t>Krabica ASD70x45</t>
  </si>
  <si>
    <t>1096899155</t>
  </si>
  <si>
    <t>141</t>
  </si>
  <si>
    <t>Vyrezanie rýh frézovaním</t>
  </si>
  <si>
    <t>1587989700</t>
  </si>
  <si>
    <t>142</t>
  </si>
  <si>
    <t>Sádra 15 kg</t>
  </si>
  <si>
    <t>256</t>
  </si>
  <si>
    <t>190123192</t>
  </si>
  <si>
    <t>143</t>
  </si>
  <si>
    <t>Podružný materiál</t>
  </si>
  <si>
    <t>2011248659</t>
  </si>
  <si>
    <t>144</t>
  </si>
  <si>
    <t>Rozvádzač pod omietku, 56mod. IP40</t>
  </si>
  <si>
    <t>-742873597</t>
  </si>
  <si>
    <t>145</t>
  </si>
  <si>
    <t>Hlavný vypínač 100A/4</t>
  </si>
  <si>
    <t>582098376</t>
  </si>
  <si>
    <t>146</t>
  </si>
  <si>
    <t>Zvodič prepätia 4p, B+C, Iimp 12,5kA</t>
  </si>
  <si>
    <t>-1819760854</t>
  </si>
  <si>
    <t>147</t>
  </si>
  <si>
    <t>Prúdový chránič 80A/300mA/4</t>
  </si>
  <si>
    <t>-759934640</t>
  </si>
  <si>
    <t>148</t>
  </si>
  <si>
    <t>Prúdový chránič 40A/30mA/4</t>
  </si>
  <si>
    <t>337143667</t>
  </si>
  <si>
    <t>149</t>
  </si>
  <si>
    <t>Stýkač 40A/400V/4p.</t>
  </si>
  <si>
    <t>426458129</t>
  </si>
  <si>
    <t>150</t>
  </si>
  <si>
    <t>Istič C16A/3</t>
  </si>
  <si>
    <t>1749490518</t>
  </si>
  <si>
    <t>151</t>
  </si>
  <si>
    <t>Istič B6A/1</t>
  </si>
  <si>
    <t>551982141</t>
  </si>
  <si>
    <t>152</t>
  </si>
  <si>
    <t>Kombinovaný istič s prúd. chráničom C16A/30mA/2</t>
  </si>
  <si>
    <t>1562003557</t>
  </si>
  <si>
    <t>153</t>
  </si>
  <si>
    <t>Kombinovaný istič s prúd. chráničom B10A/30mA/2</t>
  </si>
  <si>
    <t>-2147142426</t>
  </si>
  <si>
    <t>154</t>
  </si>
  <si>
    <t>Prepojovacia lišta U3x19-16/1000</t>
  </si>
  <si>
    <t>1423004341</t>
  </si>
  <si>
    <t>HZS</t>
  </si>
  <si>
    <t>Hodinové zúčtovacie sadzby</t>
  </si>
  <si>
    <t>155</t>
  </si>
  <si>
    <t>HZS000111</t>
  </si>
  <si>
    <t>Stavebno montážne práce menej náročne, drobné búracie práce</t>
  </si>
  <si>
    <t>hod</t>
  </si>
  <si>
    <t>512</t>
  </si>
  <si>
    <t>-332216191</t>
  </si>
  <si>
    <t>b - Učebňa fyziky</t>
  </si>
  <si>
    <t xml:space="preserve">    775 - Podlahy vlysové a parketové</t>
  </si>
  <si>
    <t xml:space="preserve">    776 - Podlahy povlakové</t>
  </si>
  <si>
    <t>-962818615</t>
  </si>
  <si>
    <t>-1096874361</t>
  </si>
  <si>
    <t>632477205</t>
  </si>
  <si>
    <t>Samonivelizačná podl. hmota  na nasiakavý podklad, vnútorné použitie, hr. 10 mm</t>
  </si>
  <si>
    <t>1482235698</t>
  </si>
  <si>
    <t>-1460569503</t>
  </si>
  <si>
    <t>1024148283</t>
  </si>
  <si>
    <t>0,813*15 'Přepočítané koeficientom množstva</t>
  </si>
  <si>
    <t>1716836766</t>
  </si>
  <si>
    <t>-178062086</t>
  </si>
  <si>
    <t>0,813*2 'Přepočítané koeficientom množstva</t>
  </si>
  <si>
    <t>1332296751</t>
  </si>
  <si>
    <t>1640658641</t>
  </si>
  <si>
    <t>775</t>
  </si>
  <si>
    <t>Podlahy vlysové a parketové</t>
  </si>
  <si>
    <t>775511800</t>
  </si>
  <si>
    <t>Demontáž lepených drevených podláh vlysových, mozaikových, parketových, vrátane líšt -0,0150t</t>
  </si>
  <si>
    <t>1702628983</t>
  </si>
  <si>
    <t>6,25*8,67</t>
  </si>
  <si>
    <t>776</t>
  </si>
  <si>
    <t>Podlahy povlakové</t>
  </si>
  <si>
    <t>776420010</t>
  </si>
  <si>
    <t>Lepenie podlahových soklov z PVC</t>
  </si>
  <si>
    <t>1122808989</t>
  </si>
  <si>
    <t>(6,25+8,67)*2-(0,8+1)</t>
  </si>
  <si>
    <t>2843105069</t>
  </si>
  <si>
    <t>PVC sokel</t>
  </si>
  <si>
    <t>1801030195</t>
  </si>
  <si>
    <t>28,04*1,05 'Přepočítané koeficientom množstva</t>
  </si>
  <si>
    <t>776541100</t>
  </si>
  <si>
    <t>Lepenie povlakových podláh PVC heterogénnych v pásoch</t>
  </si>
  <si>
    <t>-833781234</t>
  </si>
  <si>
    <t>2841305000</t>
  </si>
  <si>
    <t xml:space="preserve">Podlaha PVC </t>
  </si>
  <si>
    <t>1510377900</t>
  </si>
  <si>
    <t>54,188*1,03 'Přepočítané koeficientom množstva</t>
  </si>
  <si>
    <t>776990110</t>
  </si>
  <si>
    <t>Penetrovanie podkladu pred kladením povlakovýck podláh</t>
  </si>
  <si>
    <t>-1639207975</t>
  </si>
  <si>
    <t>998776201</t>
  </si>
  <si>
    <t>Presun hmôt pre podlahy povlakové v objektoch výšky do 6 m</t>
  </si>
  <si>
    <t>-1526695</t>
  </si>
  <si>
    <t>-724269296</t>
  </si>
  <si>
    <t>"steny</t>
  </si>
  <si>
    <t>104,44-(2,42*2*3+0,8*2+0,9*2)+(2,42+2*2)*0,2*3</t>
  </si>
  <si>
    <t>"stropy</t>
  </si>
  <si>
    <t>74,22</t>
  </si>
  <si>
    <t>784410600</t>
  </si>
  <si>
    <t>Vyrovnanie trhlín a nerovností na jemnozrnných povrchoch výšky do 3,80 m</t>
  </si>
  <si>
    <t>-607667921</t>
  </si>
  <si>
    <t>777201759</t>
  </si>
  <si>
    <t>784452371</t>
  </si>
  <si>
    <t xml:space="preserve">Maľby z maliarskych zmesí Primalex, Farmal, ručne nanášané tónované dvojnásobné na jemnozrnný podklad výšky do 3,80 m   </t>
  </si>
  <si>
    <t>1091547533</t>
  </si>
  <si>
    <t>-1686997583</t>
  </si>
  <si>
    <t>-448146620</t>
  </si>
  <si>
    <t>-999527003</t>
  </si>
  <si>
    <t>-228423311</t>
  </si>
  <si>
    <t>-1110876752</t>
  </si>
  <si>
    <t>-1096157268</t>
  </si>
  <si>
    <t>-1103716410</t>
  </si>
  <si>
    <t>-1202759181</t>
  </si>
  <si>
    <t>-562228350</t>
  </si>
  <si>
    <t>-139055627</t>
  </si>
  <si>
    <t>-1290728385</t>
  </si>
  <si>
    <t>Krabica acedur</t>
  </si>
  <si>
    <t>1439661738</t>
  </si>
  <si>
    <t>-720258574</t>
  </si>
  <si>
    <t>Rozvádzač pod omietku, 56mod. IP20</t>
  </si>
  <si>
    <t>-537818742</t>
  </si>
  <si>
    <t>64.1</t>
  </si>
  <si>
    <t>-925189189</t>
  </si>
  <si>
    <t>65.1</t>
  </si>
  <si>
    <t>-295003928</t>
  </si>
  <si>
    <t>66.1</t>
  </si>
  <si>
    <t>-491727764</t>
  </si>
  <si>
    <t>67.1</t>
  </si>
  <si>
    <t>-1621787061</t>
  </si>
  <si>
    <t>68.1</t>
  </si>
  <si>
    <t>-1173347032</t>
  </si>
  <si>
    <t>Istič B16A/3</t>
  </si>
  <si>
    <t>1190954389</t>
  </si>
  <si>
    <t>Istič B10A/1</t>
  </si>
  <si>
    <t>-1838503990</t>
  </si>
  <si>
    <t>71.1</t>
  </si>
  <si>
    <t>1782941584</t>
  </si>
  <si>
    <t>Kombinovaný istič s prúd. chráničom B16A/30mA/2</t>
  </si>
  <si>
    <t>745363250</t>
  </si>
  <si>
    <t>73.1</t>
  </si>
  <si>
    <t>835884500</t>
  </si>
  <si>
    <t>74.1</t>
  </si>
  <si>
    <t>-315121938</t>
  </si>
  <si>
    <t>Sádra 10 kg</t>
  </si>
  <si>
    <t>1682671632</t>
  </si>
  <si>
    <t>-1908665575</t>
  </si>
  <si>
    <t>c - Učebňa  jazykov 1</t>
  </si>
  <si>
    <t>218134605</t>
  </si>
  <si>
    <t>56,46</t>
  </si>
  <si>
    <t>-1645686201</t>
  </si>
  <si>
    <t>1955770580</t>
  </si>
  <si>
    <t>288168174</t>
  </si>
  <si>
    <t>-1405353077</t>
  </si>
  <si>
    <t>0,847*15 'Přepočítané koeficientom množstva</t>
  </si>
  <si>
    <t>-1681704922</t>
  </si>
  <si>
    <t>317122136</t>
  </si>
  <si>
    <t>0,847*2 'Přepočítané koeficientom množstva</t>
  </si>
  <si>
    <t>1634914440</t>
  </si>
  <si>
    <t>-1289076511</t>
  </si>
  <si>
    <t>2008124717</t>
  </si>
  <si>
    <t>-2072561903</t>
  </si>
  <si>
    <t>(8,82+6,62)*2-0,9</t>
  </si>
  <si>
    <t>526134338</t>
  </si>
  <si>
    <t>29,98*1,05 'Přepočítané koeficientom množstva</t>
  </si>
  <si>
    <t>-1830942519</t>
  </si>
  <si>
    <t>-1454621824</t>
  </si>
  <si>
    <t>56,46*1,03 'Přepočítané koeficientom množstva</t>
  </si>
  <si>
    <t>418274672</t>
  </si>
  <si>
    <t>1272814894</t>
  </si>
  <si>
    <t>-964983168</t>
  </si>
  <si>
    <t>106,5-(2,41*2*3+0,9*2)+(2,41+2*2)*0,2*3</t>
  </si>
  <si>
    <t>73,36</t>
  </si>
  <si>
    <t>567159658</t>
  </si>
  <si>
    <t>-1306094065</t>
  </si>
  <si>
    <t>-1197751195</t>
  </si>
  <si>
    <t>Spínač sériový legrand valena č. 5</t>
  </si>
  <si>
    <t>-1126787311</t>
  </si>
  <si>
    <t>Svietidlo modus 2x58W LLX258AL</t>
  </si>
  <si>
    <t>-1170698000</t>
  </si>
  <si>
    <t>Svietidlo núdzové 1x8W modus tiger/1/SE/PT/TR</t>
  </si>
  <si>
    <t>-1102410680</t>
  </si>
  <si>
    <t>Zásuvka legrand valena biela s det. ochr. 16A/230V</t>
  </si>
  <si>
    <t>1306820750</t>
  </si>
  <si>
    <t>24.1</t>
  </si>
  <si>
    <t>-1976188967</t>
  </si>
  <si>
    <t>Vodič zž N2XH 1x16mm2</t>
  </si>
  <si>
    <t>-553381527</t>
  </si>
  <si>
    <t>26.1</t>
  </si>
  <si>
    <t>-1006480644</t>
  </si>
  <si>
    <t>27.1</t>
  </si>
  <si>
    <t>458407738</t>
  </si>
  <si>
    <t>28.1</t>
  </si>
  <si>
    <t>-560378718</t>
  </si>
  <si>
    <t>29.1</t>
  </si>
  <si>
    <t>673309113</t>
  </si>
  <si>
    <t>30.1</t>
  </si>
  <si>
    <t>1727272808</t>
  </si>
  <si>
    <t>31.1</t>
  </si>
  <si>
    <t>-522541449</t>
  </si>
  <si>
    <t>32.1</t>
  </si>
  <si>
    <t>-1872874570</t>
  </si>
  <si>
    <t>33.1</t>
  </si>
  <si>
    <t>Sádra 5 kg</t>
  </si>
  <si>
    <t>-965337201</t>
  </si>
  <si>
    <t>34.1</t>
  </si>
  <si>
    <t>1830452413</t>
  </si>
  <si>
    <t>d - Učebňa jazykov 2</t>
  </si>
  <si>
    <t>-72828659</t>
  </si>
  <si>
    <t>56,88</t>
  </si>
  <si>
    <t>-670567335</t>
  </si>
  <si>
    <t>-338712881</t>
  </si>
  <si>
    <t>565676692</t>
  </si>
  <si>
    <t>308789502</t>
  </si>
  <si>
    <t>0,853*15 'Přepočítané koeficientom množstva</t>
  </si>
  <si>
    <t>-408161084</t>
  </si>
  <si>
    <t>-177190138</t>
  </si>
  <si>
    <t>0,853*2 'Přepočítané koeficientom množstva</t>
  </si>
  <si>
    <t>1610714178</t>
  </si>
  <si>
    <t>-149829099</t>
  </si>
  <si>
    <t>441068425</t>
  </si>
  <si>
    <t>-727625715</t>
  </si>
  <si>
    <t>(8,86+6,62)*2-0,9</t>
  </si>
  <si>
    <t>-1208439590</t>
  </si>
  <si>
    <t>30,06*1,05 'Přepočítané koeficientom množstva</t>
  </si>
  <si>
    <t>-961317485</t>
  </si>
  <si>
    <t>1339518857</t>
  </si>
  <si>
    <t>56,88*1,03 'Přepočítané koeficientom množstva</t>
  </si>
  <si>
    <t>642625677</t>
  </si>
  <si>
    <t>-1272149864</t>
  </si>
  <si>
    <t>850214899</t>
  </si>
  <si>
    <t>73,365</t>
  </si>
  <si>
    <t>-1077145615</t>
  </si>
  <si>
    <t>1755156769</t>
  </si>
  <si>
    <t>-1202658065</t>
  </si>
  <si>
    <t>-2109671016</t>
  </si>
  <si>
    <t>438027404</t>
  </si>
  <si>
    <t>-1819767565</t>
  </si>
  <si>
    <t>1764607959</t>
  </si>
  <si>
    <t>24.2</t>
  </si>
  <si>
    <t>784115948</t>
  </si>
  <si>
    <t>1122332222</t>
  </si>
  <si>
    <t>26.2</t>
  </si>
  <si>
    <t>-830499350</t>
  </si>
  <si>
    <t>27.2</t>
  </si>
  <si>
    <t>1070138505</t>
  </si>
  <si>
    <t>28.2</t>
  </si>
  <si>
    <t>-690611826</t>
  </si>
  <si>
    <t>29.2</t>
  </si>
  <si>
    <t>2041179312</t>
  </si>
  <si>
    <t>30.2</t>
  </si>
  <si>
    <t>1635542524</t>
  </si>
  <si>
    <t>31.2</t>
  </si>
  <si>
    <t>-84909746</t>
  </si>
  <si>
    <t>32.2</t>
  </si>
  <si>
    <t>-763929728</t>
  </si>
  <si>
    <t>627250666</t>
  </si>
  <si>
    <t>34.2</t>
  </si>
  <si>
    <t>571853569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</si>
</sst>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167" fontId="35" fillId="3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5" fillId="3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>
      <selection activeCell="K6" sqref="K6:AO6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" customHeight="1">
      <c r="AR2" s="217" t="s">
        <v>5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6</v>
      </c>
    </row>
    <row r="5" spans="1:74" s="1" customFormat="1" ht="12" customHeight="1">
      <c r="B5" s="20"/>
      <c r="D5" s="24" t="s">
        <v>11</v>
      </c>
      <c r="K5" s="229" t="s">
        <v>12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R5" s="20"/>
      <c r="BE5" s="226" t="s">
        <v>13</v>
      </c>
      <c r="BS5" s="17" t="s">
        <v>6</v>
      </c>
    </row>
    <row r="6" spans="1:74" s="1" customFormat="1" ht="36.9" customHeight="1">
      <c r="B6" s="20"/>
      <c r="D6" s="26" t="s">
        <v>14</v>
      </c>
      <c r="K6" s="230" t="s">
        <v>15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R6" s="20"/>
      <c r="BE6" s="227"/>
      <c r="BS6" s="17" t="s">
        <v>6</v>
      </c>
    </row>
    <row r="7" spans="1:74" s="1" customFormat="1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27"/>
      <c r="BS7" s="17" t="s">
        <v>6</v>
      </c>
    </row>
    <row r="8" spans="1:74" s="1" customFormat="1" ht="12" customHeight="1">
      <c r="B8" s="20"/>
      <c r="D8" s="27" t="s">
        <v>18</v>
      </c>
      <c r="K8" s="25" t="s">
        <v>19</v>
      </c>
      <c r="AK8" s="27" t="s">
        <v>20</v>
      </c>
      <c r="AN8" s="28" t="s">
        <v>21</v>
      </c>
      <c r="AR8" s="20"/>
      <c r="BE8" s="227"/>
      <c r="BS8" s="17" t="s">
        <v>6</v>
      </c>
    </row>
    <row r="9" spans="1:74" s="1" customFormat="1" ht="14.4" customHeight="1">
      <c r="B9" s="20"/>
      <c r="AR9" s="20"/>
      <c r="BE9" s="227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7"/>
      <c r="BS10" s="17" t="s">
        <v>6</v>
      </c>
    </row>
    <row r="11" spans="1:74" s="1" customFormat="1" ht="18.45" customHeight="1">
      <c r="B11" s="20"/>
      <c r="E11" s="25" t="s">
        <v>24</v>
      </c>
      <c r="AK11" s="27" t="s">
        <v>25</v>
      </c>
      <c r="AN11" s="25" t="s">
        <v>1</v>
      </c>
      <c r="AR11" s="20"/>
      <c r="BE11" s="227"/>
      <c r="BS11" s="17" t="s">
        <v>6</v>
      </c>
    </row>
    <row r="12" spans="1:74" s="1" customFormat="1" ht="6.9" customHeight="1">
      <c r="B12" s="20"/>
      <c r="AR12" s="20"/>
      <c r="BE12" s="227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7"/>
      <c r="BS13" s="17" t="s">
        <v>6</v>
      </c>
    </row>
    <row r="14" spans="1:74" ht="13.2">
      <c r="B14" s="20"/>
      <c r="E14" s="231" t="s">
        <v>27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7" t="s">
        <v>25</v>
      </c>
      <c r="AN14" s="29" t="s">
        <v>27</v>
      </c>
      <c r="AR14" s="20"/>
      <c r="BE14" s="227"/>
      <c r="BS14" s="17" t="s">
        <v>6</v>
      </c>
    </row>
    <row r="15" spans="1:74" s="1" customFormat="1" ht="6.9" customHeight="1">
      <c r="B15" s="20"/>
      <c r="AR15" s="20"/>
      <c r="BE15" s="227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7"/>
      <c r="BS16" s="17" t="s">
        <v>3</v>
      </c>
    </row>
    <row r="17" spans="1:71" s="1" customFormat="1" ht="18.45" customHeight="1">
      <c r="B17" s="20"/>
      <c r="E17" s="25" t="s">
        <v>29</v>
      </c>
      <c r="AK17" s="27" t="s">
        <v>25</v>
      </c>
      <c r="AN17" s="25" t="s">
        <v>1</v>
      </c>
      <c r="AR17" s="20"/>
      <c r="BE17" s="227"/>
      <c r="BS17" s="17" t="s">
        <v>30</v>
      </c>
    </row>
    <row r="18" spans="1:71" s="1" customFormat="1" ht="6.9" customHeight="1">
      <c r="B18" s="20"/>
      <c r="AR18" s="20"/>
      <c r="BE18" s="227"/>
      <c r="BS18" s="17" t="s">
        <v>31</v>
      </c>
    </row>
    <row r="19" spans="1:71" s="1" customFormat="1" ht="12" customHeight="1">
      <c r="B19" s="20"/>
      <c r="D19" s="27" t="s">
        <v>32</v>
      </c>
      <c r="AK19" s="27" t="s">
        <v>23</v>
      </c>
      <c r="AN19" s="25" t="s">
        <v>1</v>
      </c>
      <c r="AR19" s="20"/>
      <c r="BE19" s="227"/>
      <c r="BS19" s="17" t="s">
        <v>31</v>
      </c>
    </row>
    <row r="20" spans="1:71" s="1" customFormat="1" ht="18.45" customHeight="1">
      <c r="B20" s="20"/>
      <c r="E20" s="25" t="s">
        <v>29</v>
      </c>
      <c r="AK20" s="27" t="s">
        <v>25</v>
      </c>
      <c r="AN20" s="25" t="s">
        <v>1</v>
      </c>
      <c r="AR20" s="20"/>
      <c r="BE20" s="227"/>
      <c r="BS20" s="17" t="s">
        <v>30</v>
      </c>
    </row>
    <row r="21" spans="1:71" s="1" customFormat="1" ht="6.9" customHeight="1">
      <c r="B21" s="20"/>
      <c r="AR21" s="20"/>
      <c r="BE21" s="227"/>
    </row>
    <row r="22" spans="1:71" s="1" customFormat="1" ht="12" customHeight="1">
      <c r="B22" s="20"/>
      <c r="D22" s="27" t="s">
        <v>33</v>
      </c>
      <c r="AR22" s="20"/>
      <c r="BE22" s="227"/>
    </row>
    <row r="23" spans="1:71" s="1" customFormat="1" ht="16.5" customHeight="1">
      <c r="B23" s="20"/>
      <c r="E23" s="233" t="s">
        <v>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20"/>
      <c r="BE23" s="227"/>
    </row>
    <row r="24" spans="1:71" s="1" customFormat="1" ht="6.9" customHeight="1">
      <c r="B24" s="20"/>
      <c r="AR24" s="20"/>
      <c r="BE24" s="227"/>
    </row>
    <row r="25" spans="1:71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7"/>
    </row>
    <row r="26" spans="1:71" s="2" customFormat="1" ht="25.95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4">
        <f>ROUND(AG94,2)</f>
        <v>0</v>
      </c>
      <c r="AL26" s="235"/>
      <c r="AM26" s="235"/>
      <c r="AN26" s="235"/>
      <c r="AO26" s="235"/>
      <c r="AP26" s="32"/>
      <c r="AQ26" s="32"/>
      <c r="AR26" s="33"/>
      <c r="BE26" s="227"/>
    </row>
    <row r="27" spans="1:71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7"/>
    </row>
    <row r="28" spans="1:71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6" t="s">
        <v>35</v>
      </c>
      <c r="M28" s="236"/>
      <c r="N28" s="236"/>
      <c r="O28" s="236"/>
      <c r="P28" s="236"/>
      <c r="Q28" s="32"/>
      <c r="R28" s="32"/>
      <c r="S28" s="32"/>
      <c r="T28" s="32"/>
      <c r="U28" s="32"/>
      <c r="V28" s="32"/>
      <c r="W28" s="236" t="s">
        <v>36</v>
      </c>
      <c r="X28" s="236"/>
      <c r="Y28" s="236"/>
      <c r="Z28" s="236"/>
      <c r="AA28" s="236"/>
      <c r="AB28" s="236"/>
      <c r="AC28" s="236"/>
      <c r="AD28" s="236"/>
      <c r="AE28" s="236"/>
      <c r="AF28" s="32"/>
      <c r="AG28" s="32"/>
      <c r="AH28" s="32"/>
      <c r="AI28" s="32"/>
      <c r="AJ28" s="32"/>
      <c r="AK28" s="236" t="s">
        <v>37</v>
      </c>
      <c r="AL28" s="236"/>
      <c r="AM28" s="236"/>
      <c r="AN28" s="236"/>
      <c r="AO28" s="236"/>
      <c r="AP28" s="32"/>
      <c r="AQ28" s="32"/>
      <c r="AR28" s="33"/>
      <c r="BE28" s="227"/>
    </row>
    <row r="29" spans="1:71" s="3" customFormat="1" ht="14.4" customHeight="1">
      <c r="B29" s="37"/>
      <c r="D29" s="27" t="s">
        <v>38</v>
      </c>
      <c r="F29" s="27" t="s">
        <v>39</v>
      </c>
      <c r="L29" s="221">
        <v>0.2</v>
      </c>
      <c r="M29" s="220"/>
      <c r="N29" s="220"/>
      <c r="O29" s="220"/>
      <c r="P29" s="220"/>
      <c r="W29" s="219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K29" s="219">
        <f>ROUND(AV94, 2)</f>
        <v>0</v>
      </c>
      <c r="AL29" s="220"/>
      <c r="AM29" s="220"/>
      <c r="AN29" s="220"/>
      <c r="AO29" s="220"/>
      <c r="AR29" s="37"/>
      <c r="BE29" s="228"/>
    </row>
    <row r="30" spans="1:71" s="3" customFormat="1" ht="14.4" customHeight="1">
      <c r="B30" s="37"/>
      <c r="F30" s="27" t="s">
        <v>40</v>
      </c>
      <c r="L30" s="221">
        <v>0.2</v>
      </c>
      <c r="M30" s="220"/>
      <c r="N30" s="220"/>
      <c r="O30" s="220"/>
      <c r="P30" s="220"/>
      <c r="W30" s="219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K30" s="219">
        <f>ROUND(AW94, 2)</f>
        <v>0</v>
      </c>
      <c r="AL30" s="220"/>
      <c r="AM30" s="220"/>
      <c r="AN30" s="220"/>
      <c r="AO30" s="220"/>
      <c r="AR30" s="37"/>
      <c r="BE30" s="228"/>
    </row>
    <row r="31" spans="1:71" s="3" customFormat="1" ht="14.4" hidden="1" customHeight="1">
      <c r="B31" s="37"/>
      <c r="F31" s="27" t="s">
        <v>41</v>
      </c>
      <c r="L31" s="221">
        <v>0.2</v>
      </c>
      <c r="M31" s="220"/>
      <c r="N31" s="220"/>
      <c r="O31" s="220"/>
      <c r="P31" s="220"/>
      <c r="W31" s="219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K31" s="219">
        <v>0</v>
      </c>
      <c r="AL31" s="220"/>
      <c r="AM31" s="220"/>
      <c r="AN31" s="220"/>
      <c r="AO31" s="220"/>
      <c r="AR31" s="37"/>
      <c r="BE31" s="228"/>
    </row>
    <row r="32" spans="1:71" s="3" customFormat="1" ht="14.4" hidden="1" customHeight="1">
      <c r="B32" s="37"/>
      <c r="F32" s="27" t="s">
        <v>42</v>
      </c>
      <c r="L32" s="221">
        <v>0.2</v>
      </c>
      <c r="M32" s="220"/>
      <c r="N32" s="220"/>
      <c r="O32" s="220"/>
      <c r="P32" s="220"/>
      <c r="W32" s="219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K32" s="219">
        <v>0</v>
      </c>
      <c r="AL32" s="220"/>
      <c r="AM32" s="220"/>
      <c r="AN32" s="220"/>
      <c r="AO32" s="220"/>
      <c r="AR32" s="37"/>
      <c r="BE32" s="228"/>
    </row>
    <row r="33" spans="1:57" s="3" customFormat="1" ht="14.4" hidden="1" customHeight="1">
      <c r="B33" s="37"/>
      <c r="F33" s="27" t="s">
        <v>43</v>
      </c>
      <c r="L33" s="221">
        <v>0</v>
      </c>
      <c r="M33" s="220"/>
      <c r="N33" s="220"/>
      <c r="O33" s="220"/>
      <c r="P33" s="220"/>
      <c r="W33" s="219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K33" s="219">
        <v>0</v>
      </c>
      <c r="AL33" s="220"/>
      <c r="AM33" s="220"/>
      <c r="AN33" s="220"/>
      <c r="AO33" s="220"/>
      <c r="AR33" s="37"/>
      <c r="BE33" s="228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7"/>
    </row>
    <row r="35" spans="1:57" s="2" customFormat="1" ht="25.95" customHeight="1">
      <c r="A35" s="32"/>
      <c r="B35" s="33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25" t="s">
        <v>46</v>
      </c>
      <c r="Y35" s="223"/>
      <c r="Z35" s="223"/>
      <c r="AA35" s="223"/>
      <c r="AB35" s="223"/>
      <c r="AC35" s="40"/>
      <c r="AD35" s="40"/>
      <c r="AE35" s="40"/>
      <c r="AF35" s="40"/>
      <c r="AG35" s="40"/>
      <c r="AH35" s="40"/>
      <c r="AI35" s="40"/>
      <c r="AJ35" s="40"/>
      <c r="AK35" s="222">
        <f>SUM(AK26:AK33)</f>
        <v>0</v>
      </c>
      <c r="AL35" s="223"/>
      <c r="AM35" s="223"/>
      <c r="AN35" s="223"/>
      <c r="AO35" s="224"/>
      <c r="AP35" s="38"/>
      <c r="AQ35" s="38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" customHeight="1">
      <c r="B38" s="20"/>
      <c r="AR38" s="20"/>
    </row>
    <row r="39" spans="1:57" s="1" customFormat="1" ht="14.4" customHeight="1">
      <c r="B39" s="20"/>
      <c r="AR39" s="20"/>
    </row>
    <row r="40" spans="1:57" s="1" customFormat="1" ht="14.4" customHeight="1">
      <c r="B40" s="20"/>
      <c r="AR40" s="20"/>
    </row>
    <row r="41" spans="1:57" s="1" customFormat="1" ht="14.4" customHeight="1">
      <c r="B41" s="20"/>
      <c r="AR41" s="20"/>
    </row>
    <row r="42" spans="1:57" s="1" customFormat="1" ht="14.4" customHeight="1">
      <c r="B42" s="20"/>
      <c r="AR42" s="20"/>
    </row>
    <row r="43" spans="1:57" s="1" customFormat="1" ht="14.4" customHeight="1">
      <c r="B43" s="20"/>
      <c r="AR43" s="20"/>
    </row>
    <row r="44" spans="1:57" s="1" customFormat="1" ht="14.4" customHeight="1">
      <c r="B44" s="20"/>
      <c r="AR44" s="20"/>
    </row>
    <row r="45" spans="1:57" s="1" customFormat="1" ht="14.4" customHeight="1">
      <c r="B45" s="20"/>
      <c r="AR45" s="20"/>
    </row>
    <row r="46" spans="1:57" s="1" customFormat="1" ht="14.4" customHeight="1">
      <c r="B46" s="20"/>
      <c r="AR46" s="20"/>
    </row>
    <row r="47" spans="1:57" s="1" customFormat="1" ht="14.4" customHeight="1">
      <c r="B47" s="20"/>
      <c r="AR47" s="20"/>
    </row>
    <row r="48" spans="1:57" s="1" customFormat="1" ht="14.4" customHeight="1">
      <c r="B48" s="20"/>
      <c r="AR48" s="20"/>
    </row>
    <row r="49" spans="1:57" s="2" customFormat="1" ht="14.4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3.2">
      <c r="A60" s="32"/>
      <c r="B60" s="33"/>
      <c r="C60" s="32"/>
      <c r="D60" s="45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49</v>
      </c>
      <c r="AI60" s="35"/>
      <c r="AJ60" s="35"/>
      <c r="AK60" s="35"/>
      <c r="AL60" s="35"/>
      <c r="AM60" s="45" t="s">
        <v>50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.2">
      <c r="A64" s="32"/>
      <c r="B64" s="33"/>
      <c r="C64" s="32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3.2">
      <c r="A75" s="32"/>
      <c r="B75" s="33"/>
      <c r="C75" s="32"/>
      <c r="D75" s="45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49</v>
      </c>
      <c r="AI75" s="35"/>
      <c r="AJ75" s="35"/>
      <c r="AK75" s="35"/>
      <c r="AL75" s="35"/>
      <c r="AM75" s="45" t="s">
        <v>50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11</v>
      </c>
      <c r="L84" s="4" t="str">
        <f>K5</f>
        <v>2020-010</v>
      </c>
      <c r="AR84" s="51"/>
    </row>
    <row r="85" spans="1:91" s="5" customFormat="1" ht="36.9" customHeight="1">
      <c r="B85" s="52"/>
      <c r="C85" s="53" t="s">
        <v>14</v>
      </c>
      <c r="L85" s="247" t="str">
        <f>K6</f>
        <v>Zmena užívania stavby - vybudovanie a modernizácia odborných učební v budove Základnej školy s materskou školou</v>
      </c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R85" s="52"/>
    </row>
    <row r="86" spans="1:91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Záriečie, parc.č. KN 51/50/1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49" t="str">
        <f>IF(AN8= "","",AN8)</f>
        <v>27. 1. 2020</v>
      </c>
      <c r="AN87" s="249"/>
      <c r="AO87" s="32"/>
      <c r="AP87" s="32"/>
      <c r="AQ87" s="32"/>
      <c r="AR87" s="33"/>
      <c r="BE87" s="32"/>
    </row>
    <row r="88" spans="1:9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15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Obec Záriečie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50" t="str">
        <f>IF(E17="","",E17)</f>
        <v>Ing. G. Gabčová</v>
      </c>
      <c r="AN89" s="251"/>
      <c r="AO89" s="251"/>
      <c r="AP89" s="251"/>
      <c r="AQ89" s="32"/>
      <c r="AR89" s="33"/>
      <c r="AS89" s="252" t="s">
        <v>54</v>
      </c>
      <c r="AT89" s="25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15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32</v>
      </c>
      <c r="AJ90" s="32"/>
      <c r="AK90" s="32"/>
      <c r="AL90" s="32"/>
      <c r="AM90" s="250" t="str">
        <f>IF(E20="","",E20)</f>
        <v>Ing. G. Gabčová</v>
      </c>
      <c r="AN90" s="251"/>
      <c r="AO90" s="251"/>
      <c r="AP90" s="251"/>
      <c r="AQ90" s="32"/>
      <c r="AR90" s="33"/>
      <c r="AS90" s="254"/>
      <c r="AT90" s="25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4"/>
      <c r="AT91" s="25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42" t="s">
        <v>55</v>
      </c>
      <c r="D92" s="243"/>
      <c r="E92" s="243"/>
      <c r="F92" s="243"/>
      <c r="G92" s="243"/>
      <c r="H92" s="60"/>
      <c r="I92" s="245" t="s">
        <v>56</v>
      </c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4" t="s">
        <v>57</v>
      </c>
      <c r="AH92" s="243"/>
      <c r="AI92" s="243"/>
      <c r="AJ92" s="243"/>
      <c r="AK92" s="243"/>
      <c r="AL92" s="243"/>
      <c r="AM92" s="243"/>
      <c r="AN92" s="245" t="s">
        <v>58</v>
      </c>
      <c r="AO92" s="243"/>
      <c r="AP92" s="246"/>
      <c r="AQ92" s="61" t="s">
        <v>59</v>
      </c>
      <c r="AR92" s="33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32"/>
    </row>
    <row r="93" spans="1:91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0">
        <f>ROUND(SUM(AG95:AG98),2)</f>
        <v>0</v>
      </c>
      <c r="AH94" s="240"/>
      <c r="AI94" s="240"/>
      <c r="AJ94" s="240"/>
      <c r="AK94" s="240"/>
      <c r="AL94" s="240"/>
      <c r="AM94" s="240"/>
      <c r="AN94" s="241">
        <f>SUM(AG94,AT94)</f>
        <v>0</v>
      </c>
      <c r="AO94" s="241"/>
      <c r="AP94" s="241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>
        <f>ROUND(SUM(AU95:AU98),5)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A95" s="79" t="s">
        <v>78</v>
      </c>
      <c r="B95" s="80"/>
      <c r="C95" s="81"/>
      <c r="D95" s="239" t="s">
        <v>79</v>
      </c>
      <c r="E95" s="239"/>
      <c r="F95" s="239"/>
      <c r="G95" s="239"/>
      <c r="H95" s="239"/>
      <c r="I95" s="82"/>
      <c r="J95" s="239" t="s">
        <v>80</v>
      </c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7">
        <f>'a - Školské dielne'!J30</f>
        <v>0</v>
      </c>
      <c r="AH95" s="238"/>
      <c r="AI95" s="238"/>
      <c r="AJ95" s="238"/>
      <c r="AK95" s="238"/>
      <c r="AL95" s="238"/>
      <c r="AM95" s="238"/>
      <c r="AN95" s="237">
        <f>SUM(AG95,AT95)</f>
        <v>0</v>
      </c>
      <c r="AO95" s="238"/>
      <c r="AP95" s="238"/>
      <c r="AQ95" s="83" t="s">
        <v>81</v>
      </c>
      <c r="AR95" s="80"/>
      <c r="AS95" s="84">
        <v>0</v>
      </c>
      <c r="AT95" s="85">
        <f>ROUND(SUM(AV95:AW95),2)</f>
        <v>0</v>
      </c>
      <c r="AU95" s="86">
        <f>'a - Školské dielne'!P138</f>
        <v>0</v>
      </c>
      <c r="AV95" s="85">
        <f>'a - Školské dielne'!J33</f>
        <v>0</v>
      </c>
      <c r="AW95" s="85">
        <f>'a - Školské dielne'!J34</f>
        <v>0</v>
      </c>
      <c r="AX95" s="85">
        <f>'a - Školské dielne'!J35</f>
        <v>0</v>
      </c>
      <c r="AY95" s="85">
        <f>'a - Školské dielne'!J36</f>
        <v>0</v>
      </c>
      <c r="AZ95" s="85">
        <f>'a - Školské dielne'!F33</f>
        <v>0</v>
      </c>
      <c r="BA95" s="85">
        <f>'a - Školské dielne'!F34</f>
        <v>0</v>
      </c>
      <c r="BB95" s="85">
        <f>'a - Školské dielne'!F35</f>
        <v>0</v>
      </c>
      <c r="BC95" s="85">
        <f>'a - Školské dielne'!F36</f>
        <v>0</v>
      </c>
      <c r="BD95" s="87">
        <f>'a - Školské dielne'!F37</f>
        <v>0</v>
      </c>
      <c r="BT95" s="88" t="s">
        <v>82</v>
      </c>
      <c r="BV95" s="88" t="s">
        <v>76</v>
      </c>
      <c r="BW95" s="88" t="s">
        <v>83</v>
      </c>
      <c r="BX95" s="88" t="s">
        <v>4</v>
      </c>
      <c r="CL95" s="88" t="s">
        <v>1</v>
      </c>
      <c r="CM95" s="88" t="s">
        <v>74</v>
      </c>
    </row>
    <row r="96" spans="1:91" s="7" customFormat="1" ht="16.5" customHeight="1">
      <c r="A96" s="79" t="s">
        <v>78</v>
      </c>
      <c r="B96" s="80"/>
      <c r="C96" s="81"/>
      <c r="D96" s="239" t="s">
        <v>84</v>
      </c>
      <c r="E96" s="239"/>
      <c r="F96" s="239"/>
      <c r="G96" s="239"/>
      <c r="H96" s="239"/>
      <c r="I96" s="82"/>
      <c r="J96" s="239" t="s">
        <v>85</v>
      </c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7">
        <f>'b - Učebňa fyziky'!J30</f>
        <v>0</v>
      </c>
      <c r="AH96" s="238"/>
      <c r="AI96" s="238"/>
      <c r="AJ96" s="238"/>
      <c r="AK96" s="238"/>
      <c r="AL96" s="238"/>
      <c r="AM96" s="238"/>
      <c r="AN96" s="237">
        <f>SUM(AG96,AT96)</f>
        <v>0</v>
      </c>
      <c r="AO96" s="238"/>
      <c r="AP96" s="238"/>
      <c r="AQ96" s="83" t="s">
        <v>81</v>
      </c>
      <c r="AR96" s="80"/>
      <c r="AS96" s="84">
        <v>0</v>
      </c>
      <c r="AT96" s="85">
        <f>ROUND(SUM(AV96:AW96),2)</f>
        <v>0</v>
      </c>
      <c r="AU96" s="86">
        <f>'b - Učebňa fyziky'!P126</f>
        <v>0</v>
      </c>
      <c r="AV96" s="85">
        <f>'b - Učebňa fyziky'!J33</f>
        <v>0</v>
      </c>
      <c r="AW96" s="85">
        <f>'b - Učebňa fyziky'!J34</f>
        <v>0</v>
      </c>
      <c r="AX96" s="85">
        <f>'b - Učebňa fyziky'!J35</f>
        <v>0</v>
      </c>
      <c r="AY96" s="85">
        <f>'b - Učebňa fyziky'!J36</f>
        <v>0</v>
      </c>
      <c r="AZ96" s="85">
        <f>'b - Učebňa fyziky'!F33</f>
        <v>0</v>
      </c>
      <c r="BA96" s="85">
        <f>'b - Učebňa fyziky'!F34</f>
        <v>0</v>
      </c>
      <c r="BB96" s="85">
        <f>'b - Učebňa fyziky'!F35</f>
        <v>0</v>
      </c>
      <c r="BC96" s="85">
        <f>'b - Učebňa fyziky'!F36</f>
        <v>0</v>
      </c>
      <c r="BD96" s="87">
        <f>'b - Učebňa fyziky'!F37</f>
        <v>0</v>
      </c>
      <c r="BT96" s="88" t="s">
        <v>82</v>
      </c>
      <c r="BV96" s="88" t="s">
        <v>76</v>
      </c>
      <c r="BW96" s="88" t="s">
        <v>86</v>
      </c>
      <c r="BX96" s="88" t="s">
        <v>4</v>
      </c>
      <c r="CL96" s="88" t="s">
        <v>1</v>
      </c>
      <c r="CM96" s="88" t="s">
        <v>74</v>
      </c>
    </row>
    <row r="97" spans="1:91" s="7" customFormat="1" ht="16.5" customHeight="1">
      <c r="A97" s="79" t="s">
        <v>78</v>
      </c>
      <c r="B97" s="80"/>
      <c r="C97" s="81"/>
      <c r="D97" s="239" t="s">
        <v>87</v>
      </c>
      <c r="E97" s="239"/>
      <c r="F97" s="239"/>
      <c r="G97" s="239"/>
      <c r="H97" s="239"/>
      <c r="I97" s="82"/>
      <c r="J97" s="239" t="s">
        <v>88</v>
      </c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7">
        <f>'c - Učebňa  jazykov 1'!J30</f>
        <v>0</v>
      </c>
      <c r="AH97" s="238"/>
      <c r="AI97" s="238"/>
      <c r="AJ97" s="238"/>
      <c r="AK97" s="238"/>
      <c r="AL97" s="238"/>
      <c r="AM97" s="238"/>
      <c r="AN97" s="237">
        <f>SUM(AG97,AT97)</f>
        <v>0</v>
      </c>
      <c r="AO97" s="238"/>
      <c r="AP97" s="238"/>
      <c r="AQ97" s="83" t="s">
        <v>81</v>
      </c>
      <c r="AR97" s="80"/>
      <c r="AS97" s="84">
        <v>0</v>
      </c>
      <c r="AT97" s="85">
        <f>ROUND(SUM(AV97:AW97),2)</f>
        <v>0</v>
      </c>
      <c r="AU97" s="86">
        <f>'c - Učebňa  jazykov 1'!P126</f>
        <v>0</v>
      </c>
      <c r="AV97" s="85">
        <f>'c - Učebňa  jazykov 1'!J33</f>
        <v>0</v>
      </c>
      <c r="AW97" s="85">
        <f>'c - Učebňa  jazykov 1'!J34</f>
        <v>0</v>
      </c>
      <c r="AX97" s="85">
        <f>'c - Učebňa  jazykov 1'!J35</f>
        <v>0</v>
      </c>
      <c r="AY97" s="85">
        <f>'c - Učebňa  jazykov 1'!J36</f>
        <v>0</v>
      </c>
      <c r="AZ97" s="85">
        <f>'c - Učebňa  jazykov 1'!F33</f>
        <v>0</v>
      </c>
      <c r="BA97" s="85">
        <f>'c - Učebňa  jazykov 1'!F34</f>
        <v>0</v>
      </c>
      <c r="BB97" s="85">
        <f>'c - Učebňa  jazykov 1'!F35</f>
        <v>0</v>
      </c>
      <c r="BC97" s="85">
        <f>'c - Učebňa  jazykov 1'!F36</f>
        <v>0</v>
      </c>
      <c r="BD97" s="87">
        <f>'c - Učebňa  jazykov 1'!F37</f>
        <v>0</v>
      </c>
      <c r="BT97" s="88" t="s">
        <v>82</v>
      </c>
      <c r="BV97" s="88" t="s">
        <v>76</v>
      </c>
      <c r="BW97" s="88" t="s">
        <v>89</v>
      </c>
      <c r="BX97" s="88" t="s">
        <v>4</v>
      </c>
      <c r="CL97" s="88" t="s">
        <v>1</v>
      </c>
      <c r="CM97" s="88" t="s">
        <v>74</v>
      </c>
    </row>
    <row r="98" spans="1:91" s="7" customFormat="1" ht="16.5" customHeight="1">
      <c r="A98" s="79" t="s">
        <v>78</v>
      </c>
      <c r="B98" s="80"/>
      <c r="C98" s="81"/>
      <c r="D98" s="239" t="s">
        <v>90</v>
      </c>
      <c r="E98" s="239"/>
      <c r="F98" s="239"/>
      <c r="G98" s="239"/>
      <c r="H98" s="239"/>
      <c r="I98" s="82"/>
      <c r="J98" s="239" t="s">
        <v>91</v>
      </c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7">
        <f>'d - Učebňa jazykov 2'!J30</f>
        <v>0</v>
      </c>
      <c r="AH98" s="238"/>
      <c r="AI98" s="238"/>
      <c r="AJ98" s="238"/>
      <c r="AK98" s="238"/>
      <c r="AL98" s="238"/>
      <c r="AM98" s="238"/>
      <c r="AN98" s="237">
        <f>SUM(AG98,AT98)</f>
        <v>0</v>
      </c>
      <c r="AO98" s="238"/>
      <c r="AP98" s="238"/>
      <c r="AQ98" s="83" t="s">
        <v>81</v>
      </c>
      <c r="AR98" s="80"/>
      <c r="AS98" s="89">
        <v>0</v>
      </c>
      <c r="AT98" s="90">
        <f>ROUND(SUM(AV98:AW98),2)</f>
        <v>0</v>
      </c>
      <c r="AU98" s="91">
        <f>'d - Učebňa jazykov 2'!P126</f>
        <v>0</v>
      </c>
      <c r="AV98" s="90">
        <f>'d - Učebňa jazykov 2'!J33</f>
        <v>0</v>
      </c>
      <c r="AW98" s="90">
        <f>'d - Učebňa jazykov 2'!J34</f>
        <v>0</v>
      </c>
      <c r="AX98" s="90">
        <f>'d - Učebňa jazykov 2'!J35</f>
        <v>0</v>
      </c>
      <c r="AY98" s="90">
        <f>'d - Učebňa jazykov 2'!J36</f>
        <v>0</v>
      </c>
      <c r="AZ98" s="90">
        <f>'d - Učebňa jazykov 2'!F33</f>
        <v>0</v>
      </c>
      <c r="BA98" s="90">
        <f>'d - Učebňa jazykov 2'!F34</f>
        <v>0</v>
      </c>
      <c r="BB98" s="90">
        <f>'d - Učebňa jazykov 2'!F35</f>
        <v>0</v>
      </c>
      <c r="BC98" s="90">
        <f>'d - Učebňa jazykov 2'!F36</f>
        <v>0</v>
      </c>
      <c r="BD98" s="92">
        <f>'d - Učebňa jazykov 2'!F37</f>
        <v>0</v>
      </c>
      <c r="BT98" s="88" t="s">
        <v>82</v>
      </c>
      <c r="BV98" s="88" t="s">
        <v>76</v>
      </c>
      <c r="BW98" s="88" t="s">
        <v>92</v>
      </c>
      <c r="BX98" s="88" t="s">
        <v>4</v>
      </c>
      <c r="CL98" s="88" t="s">
        <v>1</v>
      </c>
      <c r="CM98" s="88" t="s">
        <v>74</v>
      </c>
    </row>
    <row r="99" spans="1:91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91" s="2" customFormat="1" ht="6.9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a - Školské dielne'!C2" display="/" xr:uid="{00000000-0004-0000-0000-000000000000}"/>
    <hyperlink ref="A96" location="'b - Učebňa fyziky'!C2" display="/" xr:uid="{00000000-0004-0000-0000-000001000000}"/>
    <hyperlink ref="A97" location="'c - Učebňa  jazykov 1'!C2" display="/" xr:uid="{00000000-0004-0000-0000-000002000000}"/>
    <hyperlink ref="A98" location="'d - Učebňa jazykov 2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8"/>
  <sheetViews>
    <sheetView showGridLines="0" tabSelected="1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3"/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83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74</v>
      </c>
    </row>
    <row r="4" spans="1:46" s="1" customFormat="1" ht="24.9" customHeight="1">
      <c r="B4" s="20"/>
      <c r="D4" s="21" t="s">
        <v>93</v>
      </c>
      <c r="I4" s="93"/>
      <c r="L4" s="20"/>
      <c r="M4" s="95" t="s">
        <v>9</v>
      </c>
      <c r="AT4" s="17" t="s">
        <v>3</v>
      </c>
    </row>
    <row r="5" spans="1:46" s="1" customFormat="1" ht="6.9" customHeight="1">
      <c r="B5" s="20"/>
      <c r="I5" s="93"/>
      <c r="L5" s="20"/>
    </row>
    <row r="6" spans="1:46" s="1" customFormat="1" ht="12" customHeight="1">
      <c r="B6" s="20"/>
      <c r="D6" s="27" t="s">
        <v>14</v>
      </c>
      <c r="I6" s="93"/>
      <c r="L6" s="20"/>
    </row>
    <row r="7" spans="1:46" s="1" customFormat="1" ht="23.25" customHeight="1">
      <c r="B7" s="20"/>
      <c r="E7" s="257" t="str">
        <f>'Rekapitulácia stavby'!K6</f>
        <v>Zmena užívania stavby - vybudovanie a modernizácia odborných učební v budove Základnej školy s materskou školou</v>
      </c>
      <c r="F7" s="258"/>
      <c r="G7" s="258"/>
      <c r="H7" s="258"/>
      <c r="I7" s="93"/>
      <c r="L7" s="20"/>
    </row>
    <row r="8" spans="1:46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7" t="s">
        <v>95</v>
      </c>
      <c r="F9" s="256"/>
      <c r="G9" s="256"/>
      <c r="H9" s="25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9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97" t="s">
        <v>20</v>
      </c>
      <c r="J12" s="55" t="str">
        <f>'Rekapitulácia stavby'!AN8</f>
        <v>27. 1. 2020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9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9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9" t="str">
        <f>'Rekapitulácia stavby'!E14</f>
        <v>Vyplň údaj</v>
      </c>
      <c r="F18" s="229"/>
      <c r="G18" s="229"/>
      <c r="H18" s="229"/>
      <c r="I18" s="9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9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29</v>
      </c>
      <c r="F24" s="32"/>
      <c r="G24" s="32"/>
      <c r="H24" s="32"/>
      <c r="I24" s="9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3" t="s">
        <v>1</v>
      </c>
      <c r="F27" s="233"/>
      <c r="G27" s="233"/>
      <c r="H27" s="23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ROUND(J138,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5" t="s">
        <v>38</v>
      </c>
      <c r="E33" s="27" t="s">
        <v>39</v>
      </c>
      <c r="F33" s="106">
        <f>ROUND((SUM(BE138:BE367)),  2)</f>
        <v>0</v>
      </c>
      <c r="G33" s="32"/>
      <c r="H33" s="32"/>
      <c r="I33" s="107">
        <v>0.2</v>
      </c>
      <c r="J33" s="106">
        <f>ROUND(((SUM(BE138:BE367))*I33),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40</v>
      </c>
      <c r="F34" s="106">
        <f>ROUND((SUM(BF138:BF367)),  2)</f>
        <v>0</v>
      </c>
      <c r="G34" s="32"/>
      <c r="H34" s="32"/>
      <c r="I34" s="107">
        <v>0.2</v>
      </c>
      <c r="J34" s="106">
        <f>ROUND(((SUM(BF138:BF367))*I34),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06">
        <f>ROUND((SUM(BG138:BG367)),  2)</f>
        <v>0</v>
      </c>
      <c r="G35" s="32"/>
      <c r="H35" s="32"/>
      <c r="I35" s="107">
        <v>0.2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06">
        <f>ROUND((SUM(BH138:BH367)),  2)</f>
        <v>0</v>
      </c>
      <c r="G36" s="32"/>
      <c r="H36" s="32"/>
      <c r="I36" s="107">
        <v>0.2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43</v>
      </c>
      <c r="F37" s="106">
        <f>ROUND((SUM(BI138:BI367)),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I41" s="93"/>
      <c r="L41" s="20"/>
    </row>
    <row r="42" spans="1:31" s="1" customFormat="1" ht="14.4" customHeight="1">
      <c r="B42" s="20"/>
      <c r="I42" s="93"/>
      <c r="L42" s="20"/>
    </row>
    <row r="43" spans="1:31" s="1" customFormat="1" ht="14.4" customHeight="1">
      <c r="B43" s="20"/>
      <c r="I43" s="93"/>
      <c r="L43" s="20"/>
    </row>
    <row r="44" spans="1:31" s="1" customFormat="1" ht="14.4" customHeight="1">
      <c r="B44" s="20"/>
      <c r="I44" s="93"/>
      <c r="L44" s="20"/>
    </row>
    <row r="45" spans="1:31" s="1" customFormat="1" ht="14.4" customHeight="1">
      <c r="B45" s="20"/>
      <c r="I45" s="93"/>
      <c r="L45" s="20"/>
    </row>
    <row r="46" spans="1:31" s="1" customFormat="1" ht="14.4" customHeight="1">
      <c r="B46" s="20"/>
      <c r="I46" s="93"/>
      <c r="L46" s="20"/>
    </row>
    <row r="47" spans="1:31" s="1" customFormat="1" ht="14.4" customHeight="1">
      <c r="B47" s="20"/>
      <c r="I47" s="93"/>
      <c r="L47" s="20"/>
    </row>
    <row r="48" spans="1:31" s="1" customFormat="1" ht="14.4" customHeight="1">
      <c r="B48" s="20"/>
      <c r="I48" s="93"/>
      <c r="L48" s="20"/>
    </row>
    <row r="49" spans="1:31" s="1" customFormat="1" ht="14.4" customHeight="1">
      <c r="B49" s="20"/>
      <c r="I49" s="93"/>
      <c r="L49" s="20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3.25" customHeight="1">
      <c r="A85" s="32"/>
      <c r="B85" s="33"/>
      <c r="C85" s="32"/>
      <c r="D85" s="32"/>
      <c r="E85" s="257" t="str">
        <f>E7</f>
        <v>Zmena užívania stavby - vybudovanie a modernizácia odborných učební v budove Základnej školy s materskou školou</v>
      </c>
      <c r="F85" s="258"/>
      <c r="G85" s="258"/>
      <c r="H85" s="25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7" t="str">
        <f>E9</f>
        <v>a - Školské dielne</v>
      </c>
      <c r="F87" s="256"/>
      <c r="G87" s="256"/>
      <c r="H87" s="25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2"/>
      <c r="E89" s="32"/>
      <c r="F89" s="25" t="str">
        <f>F12</f>
        <v>Záriečie, parc.č. KN 51/50/1</v>
      </c>
      <c r="G89" s="32"/>
      <c r="H89" s="32"/>
      <c r="I89" s="97" t="s">
        <v>20</v>
      </c>
      <c r="J89" s="55" t="str">
        <f>IF(J12="","",J12)</f>
        <v>27. 1. 2020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>
      <c r="A91" s="32"/>
      <c r="B91" s="33"/>
      <c r="C91" s="27" t="s">
        <v>22</v>
      </c>
      <c r="D91" s="32"/>
      <c r="E91" s="32"/>
      <c r="F91" s="25" t="str">
        <f>E15</f>
        <v>Obec Záriečie</v>
      </c>
      <c r="G91" s="32"/>
      <c r="H91" s="32"/>
      <c r="I91" s="97" t="s">
        <v>28</v>
      </c>
      <c r="J91" s="30" t="str">
        <f>E21</f>
        <v>Ing. G. Gabčová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32</v>
      </c>
      <c r="J92" s="30" t="str">
        <f>E24</f>
        <v>Ing. G. Gabčová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97</v>
      </c>
      <c r="D94" s="108"/>
      <c r="E94" s="108"/>
      <c r="F94" s="108"/>
      <c r="G94" s="108"/>
      <c r="H94" s="108"/>
      <c r="I94" s="123"/>
      <c r="J94" s="124" t="s">
        <v>98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25" t="s">
        <v>99</v>
      </c>
      <c r="D96" s="32"/>
      <c r="E96" s="32"/>
      <c r="F96" s="32"/>
      <c r="G96" s="32"/>
      <c r="H96" s="32"/>
      <c r="I96" s="96"/>
      <c r="J96" s="71">
        <f>J138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2:12" s="9" customFormat="1" ht="24.9" customHeight="1">
      <c r="B97" s="126"/>
      <c r="D97" s="127" t="s">
        <v>101</v>
      </c>
      <c r="E97" s="128"/>
      <c r="F97" s="128"/>
      <c r="G97" s="128"/>
      <c r="H97" s="128"/>
      <c r="I97" s="129"/>
      <c r="J97" s="130">
        <f>J139</f>
        <v>0</v>
      </c>
      <c r="L97" s="126"/>
    </row>
    <row r="98" spans="2:12" s="10" customFormat="1" ht="19.95" customHeight="1">
      <c r="B98" s="131"/>
      <c r="D98" s="132" t="s">
        <v>102</v>
      </c>
      <c r="E98" s="133"/>
      <c r="F98" s="133"/>
      <c r="G98" s="133"/>
      <c r="H98" s="133"/>
      <c r="I98" s="134"/>
      <c r="J98" s="135">
        <f>J140</f>
        <v>0</v>
      </c>
      <c r="L98" s="131"/>
    </row>
    <row r="99" spans="2:12" s="10" customFormat="1" ht="19.95" customHeight="1">
      <c r="B99" s="131"/>
      <c r="D99" s="132" t="s">
        <v>103</v>
      </c>
      <c r="E99" s="133"/>
      <c r="F99" s="133"/>
      <c r="G99" s="133"/>
      <c r="H99" s="133"/>
      <c r="I99" s="134"/>
      <c r="J99" s="135">
        <f>J163</f>
        <v>0</v>
      </c>
      <c r="L99" s="131"/>
    </row>
    <row r="100" spans="2:12" s="10" customFormat="1" ht="19.95" customHeight="1">
      <c r="B100" s="131"/>
      <c r="D100" s="132" t="s">
        <v>104</v>
      </c>
      <c r="E100" s="133"/>
      <c r="F100" s="133"/>
      <c r="G100" s="133"/>
      <c r="H100" s="133"/>
      <c r="I100" s="134"/>
      <c r="J100" s="135">
        <f>J185</f>
        <v>0</v>
      </c>
      <c r="L100" s="131"/>
    </row>
    <row r="101" spans="2:12" s="10" customFormat="1" ht="19.95" customHeight="1">
      <c r="B101" s="131"/>
      <c r="D101" s="132" t="s">
        <v>105</v>
      </c>
      <c r="E101" s="133"/>
      <c r="F101" s="133"/>
      <c r="G101" s="133"/>
      <c r="H101" s="133"/>
      <c r="I101" s="134"/>
      <c r="J101" s="135">
        <f>J218</f>
        <v>0</v>
      </c>
      <c r="L101" s="131"/>
    </row>
    <row r="102" spans="2:12" s="9" customFormat="1" ht="24.9" customHeight="1">
      <c r="B102" s="126"/>
      <c r="D102" s="127" t="s">
        <v>106</v>
      </c>
      <c r="E102" s="128"/>
      <c r="F102" s="128"/>
      <c r="G102" s="128"/>
      <c r="H102" s="128"/>
      <c r="I102" s="129"/>
      <c r="J102" s="130">
        <f>J220</f>
        <v>0</v>
      </c>
      <c r="L102" s="126"/>
    </row>
    <row r="103" spans="2:12" s="10" customFormat="1" ht="19.95" customHeight="1">
      <c r="B103" s="131"/>
      <c r="D103" s="132" t="s">
        <v>107</v>
      </c>
      <c r="E103" s="133"/>
      <c r="F103" s="133"/>
      <c r="G103" s="133"/>
      <c r="H103" s="133"/>
      <c r="I103" s="134"/>
      <c r="J103" s="135">
        <f>J221</f>
        <v>0</v>
      </c>
      <c r="L103" s="131"/>
    </row>
    <row r="104" spans="2:12" s="10" customFormat="1" ht="19.95" customHeight="1">
      <c r="B104" s="131"/>
      <c r="D104" s="132" t="s">
        <v>108</v>
      </c>
      <c r="E104" s="133"/>
      <c r="F104" s="133"/>
      <c r="G104" s="133"/>
      <c r="H104" s="133"/>
      <c r="I104" s="134"/>
      <c r="J104" s="135">
        <f>J235</f>
        <v>0</v>
      </c>
      <c r="L104" s="131"/>
    </row>
    <row r="105" spans="2:12" s="10" customFormat="1" ht="19.95" customHeight="1">
      <c r="B105" s="131"/>
      <c r="D105" s="132" t="s">
        <v>109</v>
      </c>
      <c r="E105" s="133"/>
      <c r="F105" s="133"/>
      <c r="G105" s="133"/>
      <c r="H105" s="133"/>
      <c r="I105" s="134"/>
      <c r="J105" s="135">
        <f>J240</f>
        <v>0</v>
      </c>
      <c r="L105" s="131"/>
    </row>
    <row r="106" spans="2:12" s="10" customFormat="1" ht="19.95" customHeight="1">
      <c r="B106" s="131"/>
      <c r="D106" s="132" t="s">
        <v>110</v>
      </c>
      <c r="E106" s="133"/>
      <c r="F106" s="133"/>
      <c r="G106" s="133"/>
      <c r="H106" s="133"/>
      <c r="I106" s="134"/>
      <c r="J106" s="135">
        <f>J253</f>
        <v>0</v>
      </c>
      <c r="L106" s="131"/>
    </row>
    <row r="107" spans="2:12" s="10" customFormat="1" ht="19.95" customHeight="1">
      <c r="B107" s="131"/>
      <c r="D107" s="132" t="s">
        <v>111</v>
      </c>
      <c r="E107" s="133"/>
      <c r="F107" s="133"/>
      <c r="G107" s="133"/>
      <c r="H107" s="133"/>
      <c r="I107" s="134"/>
      <c r="J107" s="135">
        <f>J259</f>
        <v>0</v>
      </c>
      <c r="L107" s="131"/>
    </row>
    <row r="108" spans="2:12" s="10" customFormat="1" ht="19.95" customHeight="1">
      <c r="B108" s="131"/>
      <c r="D108" s="132" t="s">
        <v>112</v>
      </c>
      <c r="E108" s="133"/>
      <c r="F108" s="133"/>
      <c r="G108" s="133"/>
      <c r="H108" s="133"/>
      <c r="I108" s="134"/>
      <c r="J108" s="135">
        <f>J269</f>
        <v>0</v>
      </c>
      <c r="L108" s="131"/>
    </row>
    <row r="109" spans="2:12" s="10" customFormat="1" ht="19.95" customHeight="1">
      <c r="B109" s="131"/>
      <c r="D109" s="132" t="s">
        <v>113</v>
      </c>
      <c r="E109" s="133"/>
      <c r="F109" s="133"/>
      <c r="G109" s="133"/>
      <c r="H109" s="133"/>
      <c r="I109" s="134"/>
      <c r="J109" s="135">
        <f>J279</f>
        <v>0</v>
      </c>
      <c r="L109" s="131"/>
    </row>
    <row r="110" spans="2:12" s="10" customFormat="1" ht="19.95" customHeight="1">
      <c r="B110" s="131"/>
      <c r="D110" s="132" t="s">
        <v>114</v>
      </c>
      <c r="E110" s="133"/>
      <c r="F110" s="133"/>
      <c r="G110" s="133"/>
      <c r="H110" s="133"/>
      <c r="I110" s="134"/>
      <c r="J110" s="135">
        <f>J282</f>
        <v>0</v>
      </c>
      <c r="L110" s="131"/>
    </row>
    <row r="111" spans="2:12" s="10" customFormat="1" ht="19.95" customHeight="1">
      <c r="B111" s="131"/>
      <c r="D111" s="132" t="s">
        <v>115</v>
      </c>
      <c r="E111" s="133"/>
      <c r="F111" s="133"/>
      <c r="G111" s="133"/>
      <c r="H111" s="133"/>
      <c r="I111" s="134"/>
      <c r="J111" s="135">
        <f>J286</f>
        <v>0</v>
      </c>
      <c r="L111" s="131"/>
    </row>
    <row r="112" spans="2:12" s="10" customFormat="1" ht="19.95" customHeight="1">
      <c r="B112" s="131"/>
      <c r="D112" s="132" t="s">
        <v>116</v>
      </c>
      <c r="E112" s="133"/>
      <c r="F112" s="133"/>
      <c r="G112" s="133"/>
      <c r="H112" s="133"/>
      <c r="I112" s="134"/>
      <c r="J112" s="135">
        <f>J310</f>
        <v>0</v>
      </c>
      <c r="L112" s="131"/>
    </row>
    <row r="113" spans="1:31" s="10" customFormat="1" ht="19.95" customHeight="1">
      <c r="B113" s="131"/>
      <c r="D113" s="132" t="s">
        <v>117</v>
      </c>
      <c r="E113" s="133"/>
      <c r="F113" s="133"/>
      <c r="G113" s="133"/>
      <c r="H113" s="133"/>
      <c r="I113" s="134"/>
      <c r="J113" s="135">
        <f>J321</f>
        <v>0</v>
      </c>
      <c r="L113" s="131"/>
    </row>
    <row r="114" spans="1:31" s="10" customFormat="1" ht="19.95" customHeight="1">
      <c r="B114" s="131"/>
      <c r="D114" s="132" t="s">
        <v>118</v>
      </c>
      <c r="E114" s="133"/>
      <c r="F114" s="133"/>
      <c r="G114" s="133"/>
      <c r="H114" s="133"/>
      <c r="I114" s="134"/>
      <c r="J114" s="135">
        <f>J326</f>
        <v>0</v>
      </c>
      <c r="L114" s="131"/>
    </row>
    <row r="115" spans="1:31" s="10" customFormat="1" ht="19.95" customHeight="1">
      <c r="B115" s="131"/>
      <c r="D115" s="132" t="s">
        <v>119</v>
      </c>
      <c r="E115" s="133"/>
      <c r="F115" s="133"/>
      <c r="G115" s="133"/>
      <c r="H115" s="133"/>
      <c r="I115" s="134"/>
      <c r="J115" s="135">
        <f>J331</f>
        <v>0</v>
      </c>
      <c r="L115" s="131"/>
    </row>
    <row r="116" spans="1:31" s="9" customFormat="1" ht="24.9" customHeight="1">
      <c r="B116" s="126"/>
      <c r="D116" s="127" t="s">
        <v>120</v>
      </c>
      <c r="E116" s="128"/>
      <c r="F116" s="128"/>
      <c r="G116" s="128"/>
      <c r="H116" s="128"/>
      <c r="I116" s="129"/>
      <c r="J116" s="130">
        <f>J334</f>
        <v>0</v>
      </c>
      <c r="L116" s="126"/>
    </row>
    <row r="117" spans="1:31" s="10" customFormat="1" ht="19.95" customHeight="1">
      <c r="B117" s="131"/>
      <c r="D117" s="132" t="s">
        <v>121</v>
      </c>
      <c r="E117" s="133"/>
      <c r="F117" s="133"/>
      <c r="G117" s="133"/>
      <c r="H117" s="133"/>
      <c r="I117" s="134"/>
      <c r="J117" s="135">
        <f>J335</f>
        <v>0</v>
      </c>
      <c r="L117" s="131"/>
    </row>
    <row r="118" spans="1:31" s="9" customFormat="1" ht="24.9" customHeight="1">
      <c r="B118" s="126"/>
      <c r="D118" s="127" t="s">
        <v>122</v>
      </c>
      <c r="E118" s="128"/>
      <c r="F118" s="128"/>
      <c r="G118" s="128"/>
      <c r="H118" s="128"/>
      <c r="I118" s="129"/>
      <c r="J118" s="130">
        <f>J366</f>
        <v>0</v>
      </c>
      <c r="L118" s="126"/>
    </row>
    <row r="119" spans="1:31" s="2" customFormat="1" ht="21.7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" customHeight="1">
      <c r="A120" s="32"/>
      <c r="B120" s="47"/>
      <c r="C120" s="48"/>
      <c r="D120" s="48"/>
      <c r="E120" s="48"/>
      <c r="F120" s="48"/>
      <c r="G120" s="48"/>
      <c r="H120" s="48"/>
      <c r="I120" s="120"/>
      <c r="J120" s="48"/>
      <c r="K120" s="48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4" spans="1:31" s="2" customFormat="1" ht="6.9" customHeight="1">
      <c r="A124" s="32"/>
      <c r="B124" s="49"/>
      <c r="C124" s="50"/>
      <c r="D124" s="50"/>
      <c r="E124" s="50"/>
      <c r="F124" s="50"/>
      <c r="G124" s="50"/>
      <c r="H124" s="50"/>
      <c r="I124" s="121"/>
      <c r="J124" s="50"/>
      <c r="K124" s="50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4.9" customHeight="1">
      <c r="A125" s="32"/>
      <c r="B125" s="33"/>
      <c r="C125" s="21" t="s">
        <v>123</v>
      </c>
      <c r="D125" s="32"/>
      <c r="E125" s="32"/>
      <c r="F125" s="32"/>
      <c r="G125" s="32"/>
      <c r="H125" s="32"/>
      <c r="I125" s="96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" customHeight="1">
      <c r="A126" s="32"/>
      <c r="B126" s="33"/>
      <c r="C126" s="32"/>
      <c r="D126" s="32"/>
      <c r="E126" s="32"/>
      <c r="F126" s="32"/>
      <c r="G126" s="32"/>
      <c r="H126" s="32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14</v>
      </c>
      <c r="D127" s="32"/>
      <c r="E127" s="32"/>
      <c r="F127" s="32"/>
      <c r="G127" s="32"/>
      <c r="H127" s="32"/>
      <c r="I127" s="96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3.25" customHeight="1">
      <c r="A128" s="32"/>
      <c r="B128" s="33"/>
      <c r="C128" s="32"/>
      <c r="D128" s="32"/>
      <c r="E128" s="257" t="str">
        <f>E7</f>
        <v>Zmena užívania stavby - vybudovanie a modernizácia odborných učební v budove Základnej školy s materskou školou</v>
      </c>
      <c r="F128" s="258"/>
      <c r="G128" s="258"/>
      <c r="H128" s="258"/>
      <c r="I128" s="96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2" customHeight="1">
      <c r="A129" s="32"/>
      <c r="B129" s="33"/>
      <c r="C129" s="27" t="s">
        <v>94</v>
      </c>
      <c r="D129" s="32"/>
      <c r="E129" s="32"/>
      <c r="F129" s="32"/>
      <c r="G129" s="32"/>
      <c r="H129" s="32"/>
      <c r="I129" s="96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6.5" customHeight="1">
      <c r="A130" s="32"/>
      <c r="B130" s="33"/>
      <c r="C130" s="32"/>
      <c r="D130" s="32"/>
      <c r="E130" s="247" t="str">
        <f>E9</f>
        <v>a - Školské dielne</v>
      </c>
      <c r="F130" s="256"/>
      <c r="G130" s="256"/>
      <c r="H130" s="256"/>
      <c r="I130" s="96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6.9" customHeight="1">
      <c r="A131" s="32"/>
      <c r="B131" s="33"/>
      <c r="C131" s="32"/>
      <c r="D131" s="32"/>
      <c r="E131" s="32"/>
      <c r="F131" s="32"/>
      <c r="G131" s="32"/>
      <c r="H131" s="32"/>
      <c r="I131" s="96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2" customHeight="1">
      <c r="A132" s="32"/>
      <c r="B132" s="33"/>
      <c r="C132" s="27" t="s">
        <v>18</v>
      </c>
      <c r="D132" s="32"/>
      <c r="E132" s="32"/>
      <c r="F132" s="25" t="str">
        <f>F12</f>
        <v>Záriečie, parc.č. KN 51/50/1</v>
      </c>
      <c r="G132" s="32"/>
      <c r="H132" s="32"/>
      <c r="I132" s="97" t="s">
        <v>20</v>
      </c>
      <c r="J132" s="55" t="str">
        <f>IF(J12="","",J12)</f>
        <v>27. 1. 2020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6.9" customHeight="1">
      <c r="A133" s="32"/>
      <c r="B133" s="33"/>
      <c r="C133" s="32"/>
      <c r="D133" s="32"/>
      <c r="E133" s="32"/>
      <c r="F133" s="32"/>
      <c r="G133" s="32"/>
      <c r="H133" s="32"/>
      <c r="I133" s="96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15.15" customHeight="1">
      <c r="A134" s="32"/>
      <c r="B134" s="33"/>
      <c r="C134" s="27" t="s">
        <v>22</v>
      </c>
      <c r="D134" s="32"/>
      <c r="E134" s="32"/>
      <c r="F134" s="25" t="str">
        <f>E15</f>
        <v>Obec Záriečie</v>
      </c>
      <c r="G134" s="32"/>
      <c r="H134" s="32"/>
      <c r="I134" s="97" t="s">
        <v>28</v>
      </c>
      <c r="J134" s="30" t="str">
        <f>E21</f>
        <v>Ing. G. Gabčová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5.15" customHeight="1">
      <c r="A135" s="32"/>
      <c r="B135" s="33"/>
      <c r="C135" s="27" t="s">
        <v>26</v>
      </c>
      <c r="D135" s="32"/>
      <c r="E135" s="32"/>
      <c r="F135" s="25" t="str">
        <f>IF(E18="","",E18)</f>
        <v>Vyplň údaj</v>
      </c>
      <c r="G135" s="32"/>
      <c r="H135" s="32"/>
      <c r="I135" s="97" t="s">
        <v>32</v>
      </c>
      <c r="J135" s="30" t="str">
        <f>E24</f>
        <v>Ing. G. Gabčová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2" customFormat="1" ht="10.35" customHeight="1">
      <c r="A136" s="32"/>
      <c r="B136" s="33"/>
      <c r="C136" s="32"/>
      <c r="D136" s="32"/>
      <c r="E136" s="32"/>
      <c r="F136" s="32"/>
      <c r="G136" s="32"/>
      <c r="H136" s="32"/>
      <c r="I136" s="96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5" s="11" customFormat="1" ht="29.25" customHeight="1">
      <c r="A137" s="136"/>
      <c r="B137" s="137"/>
      <c r="C137" s="138" t="s">
        <v>124</v>
      </c>
      <c r="D137" s="139" t="s">
        <v>59</v>
      </c>
      <c r="E137" s="139" t="s">
        <v>55</v>
      </c>
      <c r="F137" s="139" t="s">
        <v>56</v>
      </c>
      <c r="G137" s="139" t="s">
        <v>125</v>
      </c>
      <c r="H137" s="139" t="s">
        <v>126</v>
      </c>
      <c r="I137" s="140" t="s">
        <v>127</v>
      </c>
      <c r="J137" s="141" t="s">
        <v>98</v>
      </c>
      <c r="K137" s="142" t="s">
        <v>128</v>
      </c>
      <c r="L137" s="143"/>
      <c r="M137" s="62" t="s">
        <v>1</v>
      </c>
      <c r="N137" s="63" t="s">
        <v>38</v>
      </c>
      <c r="O137" s="63" t="s">
        <v>129</v>
      </c>
      <c r="P137" s="63" t="s">
        <v>130</v>
      </c>
      <c r="Q137" s="63" t="s">
        <v>131</v>
      </c>
      <c r="R137" s="63" t="s">
        <v>132</v>
      </c>
      <c r="S137" s="63" t="s">
        <v>133</v>
      </c>
      <c r="T137" s="64" t="s">
        <v>134</v>
      </c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</row>
    <row r="138" spans="1:65" s="2" customFormat="1" ht="22.8" customHeight="1">
      <c r="A138" s="32"/>
      <c r="B138" s="33"/>
      <c r="C138" s="69" t="s">
        <v>99</v>
      </c>
      <c r="D138" s="32"/>
      <c r="E138" s="32"/>
      <c r="F138" s="32"/>
      <c r="G138" s="32"/>
      <c r="H138" s="32"/>
      <c r="I138" s="96"/>
      <c r="J138" s="144">
        <f>BK138</f>
        <v>0</v>
      </c>
      <c r="K138" s="32"/>
      <c r="L138" s="33"/>
      <c r="M138" s="65"/>
      <c r="N138" s="56"/>
      <c r="O138" s="66"/>
      <c r="P138" s="145">
        <f>P139+P220+P334+P366</f>
        <v>0</v>
      </c>
      <c r="Q138" s="66"/>
      <c r="R138" s="145">
        <f>R139+R220+R334+R366</f>
        <v>50.286859559999996</v>
      </c>
      <c r="S138" s="66"/>
      <c r="T138" s="146">
        <f>T139+T220+T334+T366</f>
        <v>16.189643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73</v>
      </c>
      <c r="AU138" s="17" t="s">
        <v>100</v>
      </c>
      <c r="BK138" s="147">
        <f>BK139+BK220+BK334+BK366</f>
        <v>0</v>
      </c>
    </row>
    <row r="139" spans="1:65" s="12" customFormat="1" ht="25.95" customHeight="1">
      <c r="B139" s="148"/>
      <c r="D139" s="149" t="s">
        <v>73</v>
      </c>
      <c r="E139" s="150" t="s">
        <v>135</v>
      </c>
      <c r="F139" s="150" t="s">
        <v>136</v>
      </c>
      <c r="I139" s="151"/>
      <c r="J139" s="152">
        <f>BK139</f>
        <v>0</v>
      </c>
      <c r="L139" s="148"/>
      <c r="M139" s="153"/>
      <c r="N139" s="154"/>
      <c r="O139" s="154"/>
      <c r="P139" s="155">
        <f>P140+P163+P185+P218</f>
        <v>0</v>
      </c>
      <c r="Q139" s="154"/>
      <c r="R139" s="155">
        <f>R140+R163+R185+R218</f>
        <v>44.187976859999999</v>
      </c>
      <c r="S139" s="154"/>
      <c r="T139" s="156">
        <f>T140+T163+T185+T218</f>
        <v>15.729676999999999</v>
      </c>
      <c r="AR139" s="149" t="s">
        <v>82</v>
      </c>
      <c r="AT139" s="157" t="s">
        <v>73</v>
      </c>
      <c r="AU139" s="157" t="s">
        <v>74</v>
      </c>
      <c r="AY139" s="149" t="s">
        <v>137</v>
      </c>
      <c r="BK139" s="158">
        <f>BK140+BK163+BK185+BK218</f>
        <v>0</v>
      </c>
    </row>
    <row r="140" spans="1:65" s="12" customFormat="1" ht="22.8" customHeight="1">
      <c r="B140" s="148"/>
      <c r="D140" s="149" t="s">
        <v>73</v>
      </c>
      <c r="E140" s="159" t="s">
        <v>138</v>
      </c>
      <c r="F140" s="159" t="s">
        <v>139</v>
      </c>
      <c r="I140" s="151"/>
      <c r="J140" s="160">
        <f>BK140</f>
        <v>0</v>
      </c>
      <c r="L140" s="148"/>
      <c r="M140" s="153"/>
      <c r="N140" s="154"/>
      <c r="O140" s="154"/>
      <c r="P140" s="155">
        <f>SUM(P141:P162)</f>
        <v>0</v>
      </c>
      <c r="Q140" s="154"/>
      <c r="R140" s="155">
        <f>SUM(R141:R162)</f>
        <v>6.6196325200000006</v>
      </c>
      <c r="S140" s="154"/>
      <c r="T140" s="156">
        <f>SUM(T141:T162)</f>
        <v>0</v>
      </c>
      <c r="AR140" s="149" t="s">
        <v>82</v>
      </c>
      <c r="AT140" s="157" t="s">
        <v>73</v>
      </c>
      <c r="AU140" s="157" t="s">
        <v>82</v>
      </c>
      <c r="AY140" s="149" t="s">
        <v>137</v>
      </c>
      <c r="BK140" s="158">
        <f>SUM(BK141:BK162)</f>
        <v>0</v>
      </c>
    </row>
    <row r="141" spans="1:65" s="2" customFormat="1" ht="21.75" customHeight="1">
      <c r="A141" s="32"/>
      <c r="B141" s="161"/>
      <c r="C141" s="162" t="s">
        <v>82</v>
      </c>
      <c r="D141" s="162" t="s">
        <v>140</v>
      </c>
      <c r="E141" s="163" t="s">
        <v>141</v>
      </c>
      <c r="F141" s="164" t="s">
        <v>142</v>
      </c>
      <c r="G141" s="165" t="s">
        <v>143</v>
      </c>
      <c r="H141" s="166">
        <v>27.05</v>
      </c>
      <c r="I141" s="167"/>
      <c r="J141" s="166">
        <f>ROUND(I141*H141,3)</f>
        <v>0</v>
      </c>
      <c r="K141" s="168"/>
      <c r="L141" s="33"/>
      <c r="M141" s="169" t="s">
        <v>1</v>
      </c>
      <c r="N141" s="170" t="s">
        <v>40</v>
      </c>
      <c r="O141" s="58"/>
      <c r="P141" s="171">
        <f>O141*H141</f>
        <v>0</v>
      </c>
      <c r="Q141" s="171">
        <v>9.5600000000000008E-3</v>
      </c>
      <c r="R141" s="171">
        <f>Q141*H141</f>
        <v>0.25859800000000005</v>
      </c>
      <c r="S141" s="171">
        <v>0</v>
      </c>
      <c r="T141" s="17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3" t="s">
        <v>144</v>
      </c>
      <c r="AT141" s="173" t="s">
        <v>140</v>
      </c>
      <c r="AU141" s="173" t="s">
        <v>145</v>
      </c>
      <c r="AY141" s="17" t="s">
        <v>137</v>
      </c>
      <c r="BE141" s="174">
        <f>IF(N141="základná",J141,0)</f>
        <v>0</v>
      </c>
      <c r="BF141" s="174">
        <f>IF(N141="znížená",J141,0)</f>
        <v>0</v>
      </c>
      <c r="BG141" s="174">
        <f>IF(N141="zákl. prenesená",J141,0)</f>
        <v>0</v>
      </c>
      <c r="BH141" s="174">
        <f>IF(N141="zníž. prenesená",J141,0)</f>
        <v>0</v>
      </c>
      <c r="BI141" s="174">
        <f>IF(N141="nulová",J141,0)</f>
        <v>0</v>
      </c>
      <c r="BJ141" s="17" t="s">
        <v>145</v>
      </c>
      <c r="BK141" s="175">
        <f>ROUND(I141*H141,3)</f>
        <v>0</v>
      </c>
      <c r="BL141" s="17" t="s">
        <v>144</v>
      </c>
      <c r="BM141" s="173" t="s">
        <v>146</v>
      </c>
    </row>
    <row r="142" spans="1:65" s="13" customFormat="1">
      <c r="B142" s="176"/>
      <c r="D142" s="177" t="s">
        <v>147</v>
      </c>
      <c r="E142" s="178" t="s">
        <v>1</v>
      </c>
      <c r="F142" s="179" t="s">
        <v>148</v>
      </c>
      <c r="H142" s="180">
        <v>27.05</v>
      </c>
      <c r="I142" s="181"/>
      <c r="L142" s="176"/>
      <c r="M142" s="182"/>
      <c r="N142" s="183"/>
      <c r="O142" s="183"/>
      <c r="P142" s="183"/>
      <c r="Q142" s="183"/>
      <c r="R142" s="183"/>
      <c r="S142" s="183"/>
      <c r="T142" s="184"/>
      <c r="AT142" s="178" t="s">
        <v>147</v>
      </c>
      <c r="AU142" s="178" t="s">
        <v>145</v>
      </c>
      <c r="AV142" s="13" t="s">
        <v>145</v>
      </c>
      <c r="AW142" s="13" t="s">
        <v>30</v>
      </c>
      <c r="AX142" s="13" t="s">
        <v>82</v>
      </c>
      <c r="AY142" s="178" t="s">
        <v>137</v>
      </c>
    </row>
    <row r="143" spans="1:65" s="2" customFormat="1" ht="16.5" customHeight="1">
      <c r="A143" s="32"/>
      <c r="B143" s="161"/>
      <c r="C143" s="162" t="s">
        <v>145</v>
      </c>
      <c r="D143" s="162" t="s">
        <v>140</v>
      </c>
      <c r="E143" s="163" t="s">
        <v>149</v>
      </c>
      <c r="F143" s="164" t="s">
        <v>150</v>
      </c>
      <c r="G143" s="165" t="s">
        <v>151</v>
      </c>
      <c r="H143" s="166">
        <v>16.875</v>
      </c>
      <c r="I143" s="167"/>
      <c r="J143" s="166">
        <f>ROUND(I143*H143,3)</f>
        <v>0</v>
      </c>
      <c r="K143" s="168"/>
      <c r="L143" s="33"/>
      <c r="M143" s="169" t="s">
        <v>1</v>
      </c>
      <c r="N143" s="170" t="s">
        <v>40</v>
      </c>
      <c r="O143" s="58"/>
      <c r="P143" s="171">
        <f>O143*H143</f>
        <v>0</v>
      </c>
      <c r="Q143" s="171">
        <v>0.15357000000000001</v>
      </c>
      <c r="R143" s="171">
        <f>Q143*H143</f>
        <v>2.5914937500000002</v>
      </c>
      <c r="S143" s="171">
        <v>0</v>
      </c>
      <c r="T143" s="172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3" t="s">
        <v>144</v>
      </c>
      <c r="AT143" s="173" t="s">
        <v>140</v>
      </c>
      <c r="AU143" s="173" t="s">
        <v>145</v>
      </c>
      <c r="AY143" s="17" t="s">
        <v>137</v>
      </c>
      <c r="BE143" s="174">
        <f>IF(N143="základná",J143,0)</f>
        <v>0</v>
      </c>
      <c r="BF143" s="174">
        <f>IF(N143="znížená",J143,0)</f>
        <v>0</v>
      </c>
      <c r="BG143" s="174">
        <f>IF(N143="zákl. prenesená",J143,0)</f>
        <v>0</v>
      </c>
      <c r="BH143" s="174">
        <f>IF(N143="zníž. prenesená",J143,0)</f>
        <v>0</v>
      </c>
      <c r="BI143" s="174">
        <f>IF(N143="nulová",J143,0)</f>
        <v>0</v>
      </c>
      <c r="BJ143" s="17" t="s">
        <v>145</v>
      </c>
      <c r="BK143" s="175">
        <f>ROUND(I143*H143,3)</f>
        <v>0</v>
      </c>
      <c r="BL143" s="17" t="s">
        <v>144</v>
      </c>
      <c r="BM143" s="173" t="s">
        <v>152</v>
      </c>
    </row>
    <row r="144" spans="1:65" s="13" customFormat="1">
      <c r="B144" s="176"/>
      <c r="D144" s="177" t="s">
        <v>147</v>
      </c>
      <c r="E144" s="178" t="s">
        <v>1</v>
      </c>
      <c r="F144" s="179" t="s">
        <v>153</v>
      </c>
      <c r="H144" s="180">
        <v>16.875</v>
      </c>
      <c r="I144" s="181"/>
      <c r="L144" s="176"/>
      <c r="M144" s="182"/>
      <c r="N144" s="183"/>
      <c r="O144" s="183"/>
      <c r="P144" s="183"/>
      <c r="Q144" s="183"/>
      <c r="R144" s="183"/>
      <c r="S144" s="183"/>
      <c r="T144" s="184"/>
      <c r="AT144" s="178" t="s">
        <v>147</v>
      </c>
      <c r="AU144" s="178" t="s">
        <v>145</v>
      </c>
      <c r="AV144" s="13" t="s">
        <v>145</v>
      </c>
      <c r="AW144" s="13" t="s">
        <v>30</v>
      </c>
      <c r="AX144" s="13" t="s">
        <v>82</v>
      </c>
      <c r="AY144" s="178" t="s">
        <v>137</v>
      </c>
    </row>
    <row r="145" spans="1:65" s="2" customFormat="1" ht="21.75" customHeight="1">
      <c r="A145" s="32"/>
      <c r="B145" s="161"/>
      <c r="C145" s="162" t="s">
        <v>138</v>
      </c>
      <c r="D145" s="162" t="s">
        <v>140</v>
      </c>
      <c r="E145" s="163" t="s">
        <v>154</v>
      </c>
      <c r="F145" s="164" t="s">
        <v>155</v>
      </c>
      <c r="G145" s="165" t="s">
        <v>156</v>
      </c>
      <c r="H145" s="166">
        <v>1</v>
      </c>
      <c r="I145" s="167"/>
      <c r="J145" s="166">
        <f>ROUND(I145*H145,3)</f>
        <v>0</v>
      </c>
      <c r="K145" s="168"/>
      <c r="L145" s="33"/>
      <c r="M145" s="169" t="s">
        <v>1</v>
      </c>
      <c r="N145" s="170" t="s">
        <v>40</v>
      </c>
      <c r="O145" s="58"/>
      <c r="P145" s="171">
        <f>O145*H145</f>
        <v>0</v>
      </c>
      <c r="Q145" s="171">
        <v>2.9700000000000001E-2</v>
      </c>
      <c r="R145" s="171">
        <f>Q145*H145</f>
        <v>2.9700000000000001E-2</v>
      </c>
      <c r="S145" s="171">
        <v>0</v>
      </c>
      <c r="T145" s="172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3" t="s">
        <v>144</v>
      </c>
      <c r="AT145" s="173" t="s">
        <v>140</v>
      </c>
      <c r="AU145" s="173" t="s">
        <v>145</v>
      </c>
      <c r="AY145" s="17" t="s">
        <v>137</v>
      </c>
      <c r="BE145" s="174">
        <f>IF(N145="základná",J145,0)</f>
        <v>0</v>
      </c>
      <c r="BF145" s="174">
        <f>IF(N145="znížená",J145,0)</f>
        <v>0</v>
      </c>
      <c r="BG145" s="174">
        <f>IF(N145="zákl. prenesená",J145,0)</f>
        <v>0</v>
      </c>
      <c r="BH145" s="174">
        <f>IF(N145="zníž. prenesená",J145,0)</f>
        <v>0</v>
      </c>
      <c r="BI145" s="174">
        <f>IF(N145="nulová",J145,0)</f>
        <v>0</v>
      </c>
      <c r="BJ145" s="17" t="s">
        <v>145</v>
      </c>
      <c r="BK145" s="175">
        <f>ROUND(I145*H145,3)</f>
        <v>0</v>
      </c>
      <c r="BL145" s="17" t="s">
        <v>144</v>
      </c>
      <c r="BM145" s="173" t="s">
        <v>157</v>
      </c>
    </row>
    <row r="146" spans="1:65" s="2" customFormat="1" ht="21.75" customHeight="1">
      <c r="A146" s="32"/>
      <c r="B146" s="161"/>
      <c r="C146" s="162" t="s">
        <v>144</v>
      </c>
      <c r="D146" s="162" t="s">
        <v>140</v>
      </c>
      <c r="E146" s="163" t="s">
        <v>158</v>
      </c>
      <c r="F146" s="164" t="s">
        <v>159</v>
      </c>
      <c r="G146" s="165" t="s">
        <v>156</v>
      </c>
      <c r="H146" s="166">
        <v>1</v>
      </c>
      <c r="I146" s="167"/>
      <c r="J146" s="166">
        <f>ROUND(I146*H146,3)</f>
        <v>0</v>
      </c>
      <c r="K146" s="168"/>
      <c r="L146" s="33"/>
      <c r="M146" s="169" t="s">
        <v>1</v>
      </c>
      <c r="N146" s="170" t="s">
        <v>40</v>
      </c>
      <c r="O146" s="58"/>
      <c r="P146" s="171">
        <f>O146*H146</f>
        <v>0</v>
      </c>
      <c r="Q146" s="171">
        <v>3.9870000000000003E-2</v>
      </c>
      <c r="R146" s="171">
        <f>Q146*H146</f>
        <v>3.9870000000000003E-2</v>
      </c>
      <c r="S146" s="171">
        <v>0</v>
      </c>
      <c r="T146" s="172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3" t="s">
        <v>144</v>
      </c>
      <c r="AT146" s="173" t="s">
        <v>140</v>
      </c>
      <c r="AU146" s="173" t="s">
        <v>145</v>
      </c>
      <c r="AY146" s="17" t="s">
        <v>137</v>
      </c>
      <c r="BE146" s="174">
        <f>IF(N146="základná",J146,0)</f>
        <v>0</v>
      </c>
      <c r="BF146" s="174">
        <f>IF(N146="znížená",J146,0)</f>
        <v>0</v>
      </c>
      <c r="BG146" s="174">
        <f>IF(N146="zákl. prenesená",J146,0)</f>
        <v>0</v>
      </c>
      <c r="BH146" s="174">
        <f>IF(N146="zníž. prenesená",J146,0)</f>
        <v>0</v>
      </c>
      <c r="BI146" s="174">
        <f>IF(N146="nulová",J146,0)</f>
        <v>0</v>
      </c>
      <c r="BJ146" s="17" t="s">
        <v>145</v>
      </c>
      <c r="BK146" s="175">
        <f>ROUND(I146*H146,3)</f>
        <v>0</v>
      </c>
      <c r="BL146" s="17" t="s">
        <v>144</v>
      </c>
      <c r="BM146" s="173" t="s">
        <v>160</v>
      </c>
    </row>
    <row r="147" spans="1:65" s="2" customFormat="1" ht="21.75" customHeight="1">
      <c r="A147" s="32"/>
      <c r="B147" s="161"/>
      <c r="C147" s="162" t="s">
        <v>161</v>
      </c>
      <c r="D147" s="162" t="s">
        <v>140</v>
      </c>
      <c r="E147" s="163" t="s">
        <v>162</v>
      </c>
      <c r="F147" s="164" t="s">
        <v>163</v>
      </c>
      <c r="G147" s="165" t="s">
        <v>151</v>
      </c>
      <c r="H147" s="166">
        <v>0.4</v>
      </c>
      <c r="I147" s="167"/>
      <c r="J147" s="166">
        <f>ROUND(I147*H147,3)</f>
        <v>0</v>
      </c>
      <c r="K147" s="168"/>
      <c r="L147" s="33"/>
      <c r="M147" s="169" t="s">
        <v>1</v>
      </c>
      <c r="N147" s="170" t="s">
        <v>40</v>
      </c>
      <c r="O147" s="58"/>
      <c r="P147" s="171">
        <f>O147*H147</f>
        <v>0</v>
      </c>
      <c r="Q147" s="171">
        <v>0.26795999999999998</v>
      </c>
      <c r="R147" s="171">
        <f>Q147*H147</f>
        <v>0.107184</v>
      </c>
      <c r="S147" s="171">
        <v>0</v>
      </c>
      <c r="T147" s="172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3" t="s">
        <v>144</v>
      </c>
      <c r="AT147" s="173" t="s">
        <v>140</v>
      </c>
      <c r="AU147" s="173" t="s">
        <v>145</v>
      </c>
      <c r="AY147" s="17" t="s">
        <v>137</v>
      </c>
      <c r="BE147" s="174">
        <f>IF(N147="základná",J147,0)</f>
        <v>0</v>
      </c>
      <c r="BF147" s="174">
        <f>IF(N147="znížená",J147,0)</f>
        <v>0</v>
      </c>
      <c r="BG147" s="174">
        <f>IF(N147="zákl. prenesená",J147,0)</f>
        <v>0</v>
      </c>
      <c r="BH147" s="174">
        <f>IF(N147="zníž. prenesená",J147,0)</f>
        <v>0</v>
      </c>
      <c r="BI147" s="174">
        <f>IF(N147="nulová",J147,0)</f>
        <v>0</v>
      </c>
      <c r="BJ147" s="17" t="s">
        <v>145</v>
      </c>
      <c r="BK147" s="175">
        <f>ROUND(I147*H147,3)</f>
        <v>0</v>
      </c>
      <c r="BL147" s="17" t="s">
        <v>144</v>
      </c>
      <c r="BM147" s="173" t="s">
        <v>164</v>
      </c>
    </row>
    <row r="148" spans="1:65" s="14" customFormat="1">
      <c r="B148" s="185"/>
      <c r="D148" s="177" t="s">
        <v>147</v>
      </c>
      <c r="E148" s="186" t="s">
        <v>1</v>
      </c>
      <c r="F148" s="187" t="s">
        <v>165</v>
      </c>
      <c r="H148" s="186" t="s">
        <v>1</v>
      </c>
      <c r="I148" s="188"/>
      <c r="L148" s="185"/>
      <c r="M148" s="189"/>
      <c r="N148" s="190"/>
      <c r="O148" s="190"/>
      <c r="P148" s="190"/>
      <c r="Q148" s="190"/>
      <c r="R148" s="190"/>
      <c r="S148" s="190"/>
      <c r="T148" s="191"/>
      <c r="AT148" s="186" t="s">
        <v>147</v>
      </c>
      <c r="AU148" s="186" t="s">
        <v>145</v>
      </c>
      <c r="AV148" s="14" t="s">
        <v>82</v>
      </c>
      <c r="AW148" s="14" t="s">
        <v>30</v>
      </c>
      <c r="AX148" s="14" t="s">
        <v>74</v>
      </c>
      <c r="AY148" s="186" t="s">
        <v>137</v>
      </c>
    </row>
    <row r="149" spans="1:65" s="13" customFormat="1">
      <c r="B149" s="176"/>
      <c r="D149" s="177" t="s">
        <v>147</v>
      </c>
      <c r="E149" s="178" t="s">
        <v>1</v>
      </c>
      <c r="F149" s="179" t="s">
        <v>166</v>
      </c>
      <c r="H149" s="180">
        <v>0.4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78" t="s">
        <v>147</v>
      </c>
      <c r="AU149" s="178" t="s">
        <v>145</v>
      </c>
      <c r="AV149" s="13" t="s">
        <v>145</v>
      </c>
      <c r="AW149" s="13" t="s">
        <v>30</v>
      </c>
      <c r="AX149" s="13" t="s">
        <v>82</v>
      </c>
      <c r="AY149" s="178" t="s">
        <v>137</v>
      </c>
    </row>
    <row r="150" spans="1:65" s="2" customFormat="1" ht="21.75" customHeight="1">
      <c r="A150" s="32"/>
      <c r="B150" s="161"/>
      <c r="C150" s="162" t="s">
        <v>167</v>
      </c>
      <c r="D150" s="162" t="s">
        <v>140</v>
      </c>
      <c r="E150" s="163" t="s">
        <v>168</v>
      </c>
      <c r="F150" s="164" t="s">
        <v>169</v>
      </c>
      <c r="G150" s="165" t="s">
        <v>151</v>
      </c>
      <c r="H150" s="166">
        <v>1.8</v>
      </c>
      <c r="I150" s="167"/>
      <c r="J150" s="166">
        <f>ROUND(I150*H150,3)</f>
        <v>0</v>
      </c>
      <c r="K150" s="168"/>
      <c r="L150" s="33"/>
      <c r="M150" s="169" t="s">
        <v>1</v>
      </c>
      <c r="N150" s="170" t="s">
        <v>40</v>
      </c>
      <c r="O150" s="58"/>
      <c r="P150" s="171">
        <f>O150*H150</f>
        <v>0</v>
      </c>
      <c r="Q150" s="171">
        <v>0.26795999999999998</v>
      </c>
      <c r="R150" s="171">
        <f>Q150*H150</f>
        <v>0.48232799999999998</v>
      </c>
      <c r="S150" s="171">
        <v>0</v>
      </c>
      <c r="T150" s="17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3" t="s">
        <v>144</v>
      </c>
      <c r="AT150" s="173" t="s">
        <v>140</v>
      </c>
      <c r="AU150" s="173" t="s">
        <v>145</v>
      </c>
      <c r="AY150" s="17" t="s">
        <v>137</v>
      </c>
      <c r="BE150" s="174">
        <f>IF(N150="základná",J150,0)</f>
        <v>0</v>
      </c>
      <c r="BF150" s="174">
        <f>IF(N150="znížená",J150,0)</f>
        <v>0</v>
      </c>
      <c r="BG150" s="174">
        <f>IF(N150="zákl. prenesená",J150,0)</f>
        <v>0</v>
      </c>
      <c r="BH150" s="174">
        <f>IF(N150="zníž. prenesená",J150,0)</f>
        <v>0</v>
      </c>
      <c r="BI150" s="174">
        <f>IF(N150="nulová",J150,0)</f>
        <v>0</v>
      </c>
      <c r="BJ150" s="17" t="s">
        <v>145</v>
      </c>
      <c r="BK150" s="175">
        <f>ROUND(I150*H150,3)</f>
        <v>0</v>
      </c>
      <c r="BL150" s="17" t="s">
        <v>144</v>
      </c>
      <c r="BM150" s="173" t="s">
        <v>170</v>
      </c>
    </row>
    <row r="151" spans="1:65" s="14" customFormat="1">
      <c r="B151" s="185"/>
      <c r="D151" s="177" t="s">
        <v>147</v>
      </c>
      <c r="E151" s="186" t="s">
        <v>1</v>
      </c>
      <c r="F151" s="187" t="s">
        <v>171</v>
      </c>
      <c r="H151" s="186" t="s">
        <v>1</v>
      </c>
      <c r="I151" s="188"/>
      <c r="L151" s="185"/>
      <c r="M151" s="189"/>
      <c r="N151" s="190"/>
      <c r="O151" s="190"/>
      <c r="P151" s="190"/>
      <c r="Q151" s="190"/>
      <c r="R151" s="190"/>
      <c r="S151" s="190"/>
      <c r="T151" s="191"/>
      <c r="AT151" s="186" t="s">
        <v>147</v>
      </c>
      <c r="AU151" s="186" t="s">
        <v>145</v>
      </c>
      <c r="AV151" s="14" t="s">
        <v>82</v>
      </c>
      <c r="AW151" s="14" t="s">
        <v>30</v>
      </c>
      <c r="AX151" s="14" t="s">
        <v>74</v>
      </c>
      <c r="AY151" s="186" t="s">
        <v>137</v>
      </c>
    </row>
    <row r="152" spans="1:65" s="13" customFormat="1">
      <c r="B152" s="176"/>
      <c r="D152" s="177" t="s">
        <v>147</v>
      </c>
      <c r="E152" s="178" t="s">
        <v>1</v>
      </c>
      <c r="F152" s="179" t="s">
        <v>172</v>
      </c>
      <c r="H152" s="180">
        <v>1.8</v>
      </c>
      <c r="I152" s="181"/>
      <c r="L152" s="176"/>
      <c r="M152" s="182"/>
      <c r="N152" s="183"/>
      <c r="O152" s="183"/>
      <c r="P152" s="183"/>
      <c r="Q152" s="183"/>
      <c r="R152" s="183"/>
      <c r="S152" s="183"/>
      <c r="T152" s="184"/>
      <c r="AT152" s="178" t="s">
        <v>147</v>
      </c>
      <c r="AU152" s="178" t="s">
        <v>145</v>
      </c>
      <c r="AV152" s="13" t="s">
        <v>145</v>
      </c>
      <c r="AW152" s="13" t="s">
        <v>30</v>
      </c>
      <c r="AX152" s="13" t="s">
        <v>82</v>
      </c>
      <c r="AY152" s="178" t="s">
        <v>137</v>
      </c>
    </row>
    <row r="153" spans="1:65" s="2" customFormat="1" ht="21.75" customHeight="1">
      <c r="A153" s="32"/>
      <c r="B153" s="161"/>
      <c r="C153" s="162" t="s">
        <v>173</v>
      </c>
      <c r="D153" s="162" t="s">
        <v>140</v>
      </c>
      <c r="E153" s="163" t="s">
        <v>174</v>
      </c>
      <c r="F153" s="164" t="s">
        <v>175</v>
      </c>
      <c r="G153" s="165" t="s">
        <v>151</v>
      </c>
      <c r="H153" s="166">
        <v>4.1550000000000002</v>
      </c>
      <c r="I153" s="167"/>
      <c r="J153" s="166">
        <f>ROUND(I153*H153,3)</f>
        <v>0</v>
      </c>
      <c r="K153" s="168"/>
      <c r="L153" s="33"/>
      <c r="M153" s="169" t="s">
        <v>1</v>
      </c>
      <c r="N153" s="170" t="s">
        <v>40</v>
      </c>
      <c r="O153" s="58"/>
      <c r="P153" s="171">
        <f>O153*H153</f>
        <v>0</v>
      </c>
      <c r="Q153" s="171">
        <v>0.23866999999999999</v>
      </c>
      <c r="R153" s="171">
        <f>Q153*H153</f>
        <v>0.99167385000000008</v>
      </c>
      <c r="S153" s="171">
        <v>0</v>
      </c>
      <c r="T153" s="172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3" t="s">
        <v>144</v>
      </c>
      <c r="AT153" s="173" t="s">
        <v>140</v>
      </c>
      <c r="AU153" s="173" t="s">
        <v>145</v>
      </c>
      <c r="AY153" s="17" t="s">
        <v>137</v>
      </c>
      <c r="BE153" s="174">
        <f>IF(N153="základná",J153,0)</f>
        <v>0</v>
      </c>
      <c r="BF153" s="174">
        <f>IF(N153="znížená",J153,0)</f>
        <v>0</v>
      </c>
      <c r="BG153" s="174">
        <f>IF(N153="zákl. prenesená",J153,0)</f>
        <v>0</v>
      </c>
      <c r="BH153" s="174">
        <f>IF(N153="zníž. prenesená",J153,0)</f>
        <v>0</v>
      </c>
      <c r="BI153" s="174">
        <f>IF(N153="nulová",J153,0)</f>
        <v>0</v>
      </c>
      <c r="BJ153" s="17" t="s">
        <v>145</v>
      </c>
      <c r="BK153" s="175">
        <f>ROUND(I153*H153,3)</f>
        <v>0</v>
      </c>
      <c r="BL153" s="17" t="s">
        <v>144</v>
      </c>
      <c r="BM153" s="173" t="s">
        <v>176</v>
      </c>
    </row>
    <row r="154" spans="1:65" s="14" customFormat="1">
      <c r="B154" s="185"/>
      <c r="D154" s="177" t="s">
        <v>147</v>
      </c>
      <c r="E154" s="186" t="s">
        <v>1</v>
      </c>
      <c r="F154" s="187" t="s">
        <v>177</v>
      </c>
      <c r="H154" s="186" t="s">
        <v>1</v>
      </c>
      <c r="I154" s="188"/>
      <c r="L154" s="185"/>
      <c r="M154" s="189"/>
      <c r="N154" s="190"/>
      <c r="O154" s="190"/>
      <c r="P154" s="190"/>
      <c r="Q154" s="190"/>
      <c r="R154" s="190"/>
      <c r="S154" s="190"/>
      <c r="T154" s="191"/>
      <c r="AT154" s="186" t="s">
        <v>147</v>
      </c>
      <c r="AU154" s="186" t="s">
        <v>145</v>
      </c>
      <c r="AV154" s="14" t="s">
        <v>82</v>
      </c>
      <c r="AW154" s="14" t="s">
        <v>30</v>
      </c>
      <c r="AX154" s="14" t="s">
        <v>74</v>
      </c>
      <c r="AY154" s="186" t="s">
        <v>137</v>
      </c>
    </row>
    <row r="155" spans="1:65" s="13" customFormat="1">
      <c r="B155" s="176"/>
      <c r="D155" s="177" t="s">
        <v>147</v>
      </c>
      <c r="E155" s="178" t="s">
        <v>1</v>
      </c>
      <c r="F155" s="179" t="s">
        <v>178</v>
      </c>
      <c r="H155" s="180">
        <v>1.28</v>
      </c>
      <c r="I155" s="181"/>
      <c r="L155" s="176"/>
      <c r="M155" s="182"/>
      <c r="N155" s="183"/>
      <c r="O155" s="183"/>
      <c r="P155" s="183"/>
      <c r="Q155" s="183"/>
      <c r="R155" s="183"/>
      <c r="S155" s="183"/>
      <c r="T155" s="184"/>
      <c r="AT155" s="178" t="s">
        <v>147</v>
      </c>
      <c r="AU155" s="178" t="s">
        <v>145</v>
      </c>
      <c r="AV155" s="13" t="s">
        <v>145</v>
      </c>
      <c r="AW155" s="13" t="s">
        <v>30</v>
      </c>
      <c r="AX155" s="13" t="s">
        <v>74</v>
      </c>
      <c r="AY155" s="178" t="s">
        <v>137</v>
      </c>
    </row>
    <row r="156" spans="1:65" s="14" customFormat="1">
      <c r="B156" s="185"/>
      <c r="D156" s="177" t="s">
        <v>147</v>
      </c>
      <c r="E156" s="186" t="s">
        <v>1</v>
      </c>
      <c r="F156" s="187" t="s">
        <v>179</v>
      </c>
      <c r="H156" s="186" t="s">
        <v>1</v>
      </c>
      <c r="I156" s="188"/>
      <c r="L156" s="185"/>
      <c r="M156" s="189"/>
      <c r="N156" s="190"/>
      <c r="O156" s="190"/>
      <c r="P156" s="190"/>
      <c r="Q156" s="190"/>
      <c r="R156" s="190"/>
      <c r="S156" s="190"/>
      <c r="T156" s="191"/>
      <c r="AT156" s="186" t="s">
        <v>147</v>
      </c>
      <c r="AU156" s="186" t="s">
        <v>145</v>
      </c>
      <c r="AV156" s="14" t="s">
        <v>82</v>
      </c>
      <c r="AW156" s="14" t="s">
        <v>30</v>
      </c>
      <c r="AX156" s="14" t="s">
        <v>74</v>
      </c>
      <c r="AY156" s="186" t="s">
        <v>137</v>
      </c>
    </row>
    <row r="157" spans="1:65" s="13" customFormat="1">
      <c r="B157" s="176"/>
      <c r="D157" s="177" t="s">
        <v>147</v>
      </c>
      <c r="E157" s="178" t="s">
        <v>1</v>
      </c>
      <c r="F157" s="179" t="s">
        <v>180</v>
      </c>
      <c r="H157" s="180">
        <v>2.875</v>
      </c>
      <c r="I157" s="181"/>
      <c r="L157" s="176"/>
      <c r="M157" s="182"/>
      <c r="N157" s="183"/>
      <c r="O157" s="183"/>
      <c r="P157" s="183"/>
      <c r="Q157" s="183"/>
      <c r="R157" s="183"/>
      <c r="S157" s="183"/>
      <c r="T157" s="184"/>
      <c r="AT157" s="178" t="s">
        <v>147</v>
      </c>
      <c r="AU157" s="178" t="s">
        <v>145</v>
      </c>
      <c r="AV157" s="13" t="s">
        <v>145</v>
      </c>
      <c r="AW157" s="13" t="s">
        <v>30</v>
      </c>
      <c r="AX157" s="13" t="s">
        <v>74</v>
      </c>
      <c r="AY157" s="178" t="s">
        <v>137</v>
      </c>
    </row>
    <row r="158" spans="1:65" s="15" customFormat="1">
      <c r="B158" s="192"/>
      <c r="D158" s="177" t="s">
        <v>147</v>
      </c>
      <c r="E158" s="193" t="s">
        <v>1</v>
      </c>
      <c r="F158" s="194" t="s">
        <v>181</v>
      </c>
      <c r="H158" s="195">
        <v>4.1550000000000002</v>
      </c>
      <c r="I158" s="196"/>
      <c r="L158" s="192"/>
      <c r="M158" s="197"/>
      <c r="N158" s="198"/>
      <c r="O158" s="198"/>
      <c r="P158" s="198"/>
      <c r="Q158" s="198"/>
      <c r="R158" s="198"/>
      <c r="S158" s="198"/>
      <c r="T158" s="199"/>
      <c r="AT158" s="193" t="s">
        <v>147</v>
      </c>
      <c r="AU158" s="193" t="s">
        <v>145</v>
      </c>
      <c r="AV158" s="15" t="s">
        <v>144</v>
      </c>
      <c r="AW158" s="15" t="s">
        <v>30</v>
      </c>
      <c r="AX158" s="15" t="s">
        <v>82</v>
      </c>
      <c r="AY158" s="193" t="s">
        <v>137</v>
      </c>
    </row>
    <row r="159" spans="1:65" s="2" customFormat="1" ht="21.75" customHeight="1">
      <c r="A159" s="32"/>
      <c r="B159" s="161"/>
      <c r="C159" s="162" t="s">
        <v>182</v>
      </c>
      <c r="D159" s="162" t="s">
        <v>140</v>
      </c>
      <c r="E159" s="163" t="s">
        <v>183</v>
      </c>
      <c r="F159" s="164" t="s">
        <v>184</v>
      </c>
      <c r="G159" s="165" t="s">
        <v>151</v>
      </c>
      <c r="H159" s="166">
        <v>20.187999999999999</v>
      </c>
      <c r="I159" s="167"/>
      <c r="J159" s="166">
        <f>ROUND(I159*H159,3)</f>
        <v>0</v>
      </c>
      <c r="K159" s="168"/>
      <c r="L159" s="33"/>
      <c r="M159" s="169" t="s">
        <v>1</v>
      </c>
      <c r="N159" s="170" t="s">
        <v>40</v>
      </c>
      <c r="O159" s="58"/>
      <c r="P159" s="171">
        <f>O159*H159</f>
        <v>0</v>
      </c>
      <c r="Q159" s="171">
        <v>0.10484</v>
      </c>
      <c r="R159" s="171">
        <f>Q159*H159</f>
        <v>2.1165099199999999</v>
      </c>
      <c r="S159" s="171">
        <v>0</v>
      </c>
      <c r="T159" s="172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3" t="s">
        <v>144</v>
      </c>
      <c r="AT159" s="173" t="s">
        <v>140</v>
      </c>
      <c r="AU159" s="173" t="s">
        <v>145</v>
      </c>
      <c r="AY159" s="17" t="s">
        <v>137</v>
      </c>
      <c r="BE159" s="174">
        <f>IF(N159="základná",J159,0)</f>
        <v>0</v>
      </c>
      <c r="BF159" s="174">
        <f>IF(N159="znížená",J159,0)</f>
        <v>0</v>
      </c>
      <c r="BG159" s="174">
        <f>IF(N159="zákl. prenesená",J159,0)</f>
        <v>0</v>
      </c>
      <c r="BH159" s="174">
        <f>IF(N159="zníž. prenesená",J159,0)</f>
        <v>0</v>
      </c>
      <c r="BI159" s="174">
        <f>IF(N159="nulová",J159,0)</f>
        <v>0</v>
      </c>
      <c r="BJ159" s="17" t="s">
        <v>145</v>
      </c>
      <c r="BK159" s="175">
        <f>ROUND(I159*H159,3)</f>
        <v>0</v>
      </c>
      <c r="BL159" s="17" t="s">
        <v>144</v>
      </c>
      <c r="BM159" s="173" t="s">
        <v>185</v>
      </c>
    </row>
    <row r="160" spans="1:65" s="13" customFormat="1">
      <c r="B160" s="176"/>
      <c r="D160" s="177" t="s">
        <v>147</v>
      </c>
      <c r="E160" s="178" t="s">
        <v>1</v>
      </c>
      <c r="F160" s="179" t="s">
        <v>186</v>
      </c>
      <c r="H160" s="180">
        <v>20.187999999999999</v>
      </c>
      <c r="I160" s="181"/>
      <c r="L160" s="176"/>
      <c r="M160" s="182"/>
      <c r="N160" s="183"/>
      <c r="O160" s="183"/>
      <c r="P160" s="183"/>
      <c r="Q160" s="183"/>
      <c r="R160" s="183"/>
      <c r="S160" s="183"/>
      <c r="T160" s="184"/>
      <c r="AT160" s="178" t="s">
        <v>147</v>
      </c>
      <c r="AU160" s="178" t="s">
        <v>145</v>
      </c>
      <c r="AV160" s="13" t="s">
        <v>145</v>
      </c>
      <c r="AW160" s="13" t="s">
        <v>30</v>
      </c>
      <c r="AX160" s="13" t="s">
        <v>82</v>
      </c>
      <c r="AY160" s="178" t="s">
        <v>137</v>
      </c>
    </row>
    <row r="161" spans="1:65" s="2" customFormat="1" ht="16.5" customHeight="1">
      <c r="A161" s="32"/>
      <c r="B161" s="161"/>
      <c r="C161" s="162" t="s">
        <v>187</v>
      </c>
      <c r="D161" s="162" t="s">
        <v>140</v>
      </c>
      <c r="E161" s="163" t="s">
        <v>188</v>
      </c>
      <c r="F161" s="164" t="s">
        <v>189</v>
      </c>
      <c r="G161" s="165" t="s">
        <v>143</v>
      </c>
      <c r="H161" s="166">
        <v>6.5</v>
      </c>
      <c r="I161" s="167"/>
      <c r="J161" s="166">
        <f>ROUND(I161*H161,3)</f>
        <v>0</v>
      </c>
      <c r="K161" s="168"/>
      <c r="L161" s="33"/>
      <c r="M161" s="169" t="s">
        <v>1</v>
      </c>
      <c r="N161" s="170" t="s">
        <v>40</v>
      </c>
      <c r="O161" s="58"/>
      <c r="P161" s="171">
        <f>O161*H161</f>
        <v>0</v>
      </c>
      <c r="Q161" s="171">
        <v>3.5E-4</v>
      </c>
      <c r="R161" s="171">
        <f>Q161*H161</f>
        <v>2.2750000000000001E-3</v>
      </c>
      <c r="S161" s="171">
        <v>0</v>
      </c>
      <c r="T161" s="172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3" t="s">
        <v>144</v>
      </c>
      <c r="AT161" s="173" t="s">
        <v>140</v>
      </c>
      <c r="AU161" s="173" t="s">
        <v>145</v>
      </c>
      <c r="AY161" s="17" t="s">
        <v>137</v>
      </c>
      <c r="BE161" s="174">
        <f>IF(N161="základná",J161,0)</f>
        <v>0</v>
      </c>
      <c r="BF161" s="174">
        <f>IF(N161="znížená",J161,0)</f>
        <v>0</v>
      </c>
      <c r="BG161" s="174">
        <f>IF(N161="zákl. prenesená",J161,0)</f>
        <v>0</v>
      </c>
      <c r="BH161" s="174">
        <f>IF(N161="zníž. prenesená",J161,0)</f>
        <v>0</v>
      </c>
      <c r="BI161" s="174">
        <f>IF(N161="nulová",J161,0)</f>
        <v>0</v>
      </c>
      <c r="BJ161" s="17" t="s">
        <v>145</v>
      </c>
      <c r="BK161" s="175">
        <f>ROUND(I161*H161,3)</f>
        <v>0</v>
      </c>
      <c r="BL161" s="17" t="s">
        <v>144</v>
      </c>
      <c r="BM161" s="173" t="s">
        <v>190</v>
      </c>
    </row>
    <row r="162" spans="1:65" s="13" customFormat="1">
      <c r="B162" s="176"/>
      <c r="D162" s="177" t="s">
        <v>147</v>
      </c>
      <c r="E162" s="178" t="s">
        <v>1</v>
      </c>
      <c r="F162" s="179" t="s">
        <v>191</v>
      </c>
      <c r="H162" s="180">
        <v>6.5</v>
      </c>
      <c r="I162" s="181"/>
      <c r="L162" s="176"/>
      <c r="M162" s="182"/>
      <c r="N162" s="183"/>
      <c r="O162" s="183"/>
      <c r="P162" s="183"/>
      <c r="Q162" s="183"/>
      <c r="R162" s="183"/>
      <c r="S162" s="183"/>
      <c r="T162" s="184"/>
      <c r="AT162" s="178" t="s">
        <v>147</v>
      </c>
      <c r="AU162" s="178" t="s">
        <v>145</v>
      </c>
      <c r="AV162" s="13" t="s">
        <v>145</v>
      </c>
      <c r="AW162" s="13" t="s">
        <v>30</v>
      </c>
      <c r="AX162" s="13" t="s">
        <v>82</v>
      </c>
      <c r="AY162" s="178" t="s">
        <v>137</v>
      </c>
    </row>
    <row r="163" spans="1:65" s="12" customFormat="1" ht="22.8" customHeight="1">
      <c r="B163" s="148"/>
      <c r="D163" s="149" t="s">
        <v>73</v>
      </c>
      <c r="E163" s="159" t="s">
        <v>167</v>
      </c>
      <c r="F163" s="159" t="s">
        <v>192</v>
      </c>
      <c r="I163" s="151"/>
      <c r="J163" s="160">
        <f>BK163</f>
        <v>0</v>
      </c>
      <c r="L163" s="148"/>
      <c r="M163" s="153"/>
      <c r="N163" s="154"/>
      <c r="O163" s="154"/>
      <c r="P163" s="155">
        <f>SUM(P164:P184)</f>
        <v>0</v>
      </c>
      <c r="Q163" s="154"/>
      <c r="R163" s="155">
        <f>SUM(R164:R184)</f>
        <v>37.568344339999996</v>
      </c>
      <c r="S163" s="154"/>
      <c r="T163" s="156">
        <f>SUM(T164:T184)</f>
        <v>0</v>
      </c>
      <c r="AR163" s="149" t="s">
        <v>82</v>
      </c>
      <c r="AT163" s="157" t="s">
        <v>73</v>
      </c>
      <c r="AU163" s="157" t="s">
        <v>82</v>
      </c>
      <c r="AY163" s="149" t="s">
        <v>137</v>
      </c>
      <c r="BK163" s="158">
        <f>SUM(BK164:BK184)</f>
        <v>0</v>
      </c>
    </row>
    <row r="164" spans="1:65" s="2" customFormat="1" ht="21.75" customHeight="1">
      <c r="A164" s="32"/>
      <c r="B164" s="161"/>
      <c r="C164" s="162" t="s">
        <v>193</v>
      </c>
      <c r="D164" s="162" t="s">
        <v>140</v>
      </c>
      <c r="E164" s="163" t="s">
        <v>194</v>
      </c>
      <c r="F164" s="164" t="s">
        <v>195</v>
      </c>
      <c r="G164" s="165" t="s">
        <v>151</v>
      </c>
      <c r="H164" s="166">
        <v>122.41</v>
      </c>
      <c r="I164" s="167"/>
      <c r="J164" s="166">
        <f>ROUND(I164*H164,3)</f>
        <v>0</v>
      </c>
      <c r="K164" s="168"/>
      <c r="L164" s="33"/>
      <c r="M164" s="169" t="s">
        <v>1</v>
      </c>
      <c r="N164" s="170" t="s">
        <v>40</v>
      </c>
      <c r="O164" s="58"/>
      <c r="P164" s="171">
        <f>O164*H164</f>
        <v>0</v>
      </c>
      <c r="Q164" s="171">
        <v>4.0059999999999998E-2</v>
      </c>
      <c r="R164" s="171">
        <f>Q164*H164</f>
        <v>4.9037445999999996</v>
      </c>
      <c r="S164" s="171">
        <v>0</v>
      </c>
      <c r="T164" s="17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3" t="s">
        <v>144</v>
      </c>
      <c r="AT164" s="173" t="s">
        <v>140</v>
      </c>
      <c r="AU164" s="173" t="s">
        <v>145</v>
      </c>
      <c r="AY164" s="17" t="s">
        <v>137</v>
      </c>
      <c r="BE164" s="174">
        <f>IF(N164="základná",J164,0)</f>
        <v>0</v>
      </c>
      <c r="BF164" s="174">
        <f>IF(N164="znížená",J164,0)</f>
        <v>0</v>
      </c>
      <c r="BG164" s="174">
        <f>IF(N164="zákl. prenesená",J164,0)</f>
        <v>0</v>
      </c>
      <c r="BH164" s="174">
        <f>IF(N164="zníž. prenesená",J164,0)</f>
        <v>0</v>
      </c>
      <c r="BI164" s="174">
        <f>IF(N164="nulová",J164,0)</f>
        <v>0</v>
      </c>
      <c r="BJ164" s="17" t="s">
        <v>145</v>
      </c>
      <c r="BK164" s="175">
        <f>ROUND(I164*H164,3)</f>
        <v>0</v>
      </c>
      <c r="BL164" s="17" t="s">
        <v>144</v>
      </c>
      <c r="BM164" s="173" t="s">
        <v>196</v>
      </c>
    </row>
    <row r="165" spans="1:65" s="13" customFormat="1">
      <c r="B165" s="176"/>
      <c r="D165" s="177" t="s">
        <v>147</v>
      </c>
      <c r="E165" s="178" t="s">
        <v>1</v>
      </c>
      <c r="F165" s="179" t="s">
        <v>197</v>
      </c>
      <c r="H165" s="180">
        <v>122.41</v>
      </c>
      <c r="I165" s="181"/>
      <c r="L165" s="176"/>
      <c r="M165" s="182"/>
      <c r="N165" s="183"/>
      <c r="O165" s="183"/>
      <c r="P165" s="183"/>
      <c r="Q165" s="183"/>
      <c r="R165" s="183"/>
      <c r="S165" s="183"/>
      <c r="T165" s="184"/>
      <c r="AT165" s="178" t="s">
        <v>147</v>
      </c>
      <c r="AU165" s="178" t="s">
        <v>145</v>
      </c>
      <c r="AV165" s="13" t="s">
        <v>145</v>
      </c>
      <c r="AW165" s="13" t="s">
        <v>30</v>
      </c>
      <c r="AX165" s="13" t="s">
        <v>82</v>
      </c>
      <c r="AY165" s="178" t="s">
        <v>137</v>
      </c>
    </row>
    <row r="166" spans="1:65" s="2" customFormat="1" ht="16.5" customHeight="1">
      <c r="A166" s="32"/>
      <c r="B166" s="161"/>
      <c r="C166" s="162" t="s">
        <v>198</v>
      </c>
      <c r="D166" s="162" t="s">
        <v>140</v>
      </c>
      <c r="E166" s="163" t="s">
        <v>199</v>
      </c>
      <c r="F166" s="164" t="s">
        <v>200</v>
      </c>
      <c r="G166" s="165" t="s">
        <v>151</v>
      </c>
      <c r="H166" s="166">
        <v>209.39</v>
      </c>
      <c r="I166" s="167"/>
      <c r="J166" s="166">
        <f>ROUND(I166*H166,3)</f>
        <v>0</v>
      </c>
      <c r="K166" s="168"/>
      <c r="L166" s="33"/>
      <c r="M166" s="169" t="s">
        <v>1</v>
      </c>
      <c r="N166" s="170" t="s">
        <v>40</v>
      </c>
      <c r="O166" s="58"/>
      <c r="P166" s="171">
        <f>O166*H166</f>
        <v>0</v>
      </c>
      <c r="Q166" s="171">
        <v>1.321E-2</v>
      </c>
      <c r="R166" s="171">
        <f>Q166*H166</f>
        <v>2.7660418999999998</v>
      </c>
      <c r="S166" s="171">
        <v>0</v>
      </c>
      <c r="T166" s="172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3" t="s">
        <v>144</v>
      </c>
      <c r="AT166" s="173" t="s">
        <v>140</v>
      </c>
      <c r="AU166" s="173" t="s">
        <v>145</v>
      </c>
      <c r="AY166" s="17" t="s">
        <v>137</v>
      </c>
      <c r="BE166" s="174">
        <f>IF(N166="základná",J166,0)</f>
        <v>0</v>
      </c>
      <c r="BF166" s="174">
        <f>IF(N166="znížená",J166,0)</f>
        <v>0</v>
      </c>
      <c r="BG166" s="174">
        <f>IF(N166="zákl. prenesená",J166,0)</f>
        <v>0</v>
      </c>
      <c r="BH166" s="174">
        <f>IF(N166="zníž. prenesená",J166,0)</f>
        <v>0</v>
      </c>
      <c r="BI166" s="174">
        <f>IF(N166="nulová",J166,0)</f>
        <v>0</v>
      </c>
      <c r="BJ166" s="17" t="s">
        <v>145</v>
      </c>
      <c r="BK166" s="175">
        <f>ROUND(I166*H166,3)</f>
        <v>0</v>
      </c>
      <c r="BL166" s="17" t="s">
        <v>144</v>
      </c>
      <c r="BM166" s="173" t="s">
        <v>201</v>
      </c>
    </row>
    <row r="167" spans="1:65" s="13" customFormat="1">
      <c r="B167" s="176"/>
      <c r="D167" s="177" t="s">
        <v>147</v>
      </c>
      <c r="E167" s="178" t="s">
        <v>1</v>
      </c>
      <c r="F167" s="179" t="s">
        <v>202</v>
      </c>
      <c r="H167" s="180">
        <v>209.39</v>
      </c>
      <c r="I167" s="181"/>
      <c r="L167" s="176"/>
      <c r="M167" s="182"/>
      <c r="N167" s="183"/>
      <c r="O167" s="183"/>
      <c r="P167" s="183"/>
      <c r="Q167" s="183"/>
      <c r="R167" s="183"/>
      <c r="S167" s="183"/>
      <c r="T167" s="184"/>
      <c r="AT167" s="178" t="s">
        <v>147</v>
      </c>
      <c r="AU167" s="178" t="s">
        <v>145</v>
      </c>
      <c r="AV167" s="13" t="s">
        <v>145</v>
      </c>
      <c r="AW167" s="13" t="s">
        <v>30</v>
      </c>
      <c r="AX167" s="13" t="s">
        <v>82</v>
      </c>
      <c r="AY167" s="178" t="s">
        <v>137</v>
      </c>
    </row>
    <row r="168" spans="1:65" s="2" customFormat="1" ht="21.75" customHeight="1">
      <c r="A168" s="32"/>
      <c r="B168" s="161"/>
      <c r="C168" s="162" t="s">
        <v>203</v>
      </c>
      <c r="D168" s="162" t="s">
        <v>140</v>
      </c>
      <c r="E168" s="163" t="s">
        <v>204</v>
      </c>
      <c r="F168" s="164" t="s">
        <v>205</v>
      </c>
      <c r="G168" s="165" t="s">
        <v>151</v>
      </c>
      <c r="H168" s="166">
        <v>40.375999999999998</v>
      </c>
      <c r="I168" s="167"/>
      <c r="J168" s="166">
        <f>ROUND(I168*H168,3)</f>
        <v>0</v>
      </c>
      <c r="K168" s="168"/>
      <c r="L168" s="33"/>
      <c r="M168" s="169" t="s">
        <v>1</v>
      </c>
      <c r="N168" s="170" t="s">
        <v>40</v>
      </c>
      <c r="O168" s="58"/>
      <c r="P168" s="171">
        <f>O168*H168</f>
        <v>0</v>
      </c>
      <c r="Q168" s="171">
        <v>4.1599999999999996E-3</v>
      </c>
      <c r="R168" s="171">
        <f>Q168*H168</f>
        <v>0.16796415999999997</v>
      </c>
      <c r="S168" s="171">
        <v>0</v>
      </c>
      <c r="T168" s="17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3" t="s">
        <v>144</v>
      </c>
      <c r="AT168" s="173" t="s">
        <v>140</v>
      </c>
      <c r="AU168" s="173" t="s">
        <v>145</v>
      </c>
      <c r="AY168" s="17" t="s">
        <v>137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7" t="s">
        <v>145</v>
      </c>
      <c r="BK168" s="175">
        <f>ROUND(I168*H168,3)</f>
        <v>0</v>
      </c>
      <c r="BL168" s="17" t="s">
        <v>144</v>
      </c>
      <c r="BM168" s="173" t="s">
        <v>206</v>
      </c>
    </row>
    <row r="169" spans="1:65" s="14" customFormat="1">
      <c r="B169" s="185"/>
      <c r="D169" s="177" t="s">
        <v>147</v>
      </c>
      <c r="E169" s="186" t="s">
        <v>1</v>
      </c>
      <c r="F169" s="187" t="s">
        <v>207</v>
      </c>
      <c r="H169" s="186" t="s">
        <v>1</v>
      </c>
      <c r="I169" s="188"/>
      <c r="L169" s="185"/>
      <c r="M169" s="189"/>
      <c r="N169" s="190"/>
      <c r="O169" s="190"/>
      <c r="P169" s="190"/>
      <c r="Q169" s="190"/>
      <c r="R169" s="190"/>
      <c r="S169" s="190"/>
      <c r="T169" s="191"/>
      <c r="AT169" s="186" t="s">
        <v>147</v>
      </c>
      <c r="AU169" s="186" t="s">
        <v>145</v>
      </c>
      <c r="AV169" s="14" t="s">
        <v>82</v>
      </c>
      <c r="AW169" s="14" t="s">
        <v>30</v>
      </c>
      <c r="AX169" s="14" t="s">
        <v>74</v>
      </c>
      <c r="AY169" s="186" t="s">
        <v>137</v>
      </c>
    </row>
    <row r="170" spans="1:65" s="13" customFormat="1">
      <c r="B170" s="176"/>
      <c r="D170" s="177" t="s">
        <v>147</v>
      </c>
      <c r="E170" s="178" t="s">
        <v>1</v>
      </c>
      <c r="F170" s="179" t="s">
        <v>208</v>
      </c>
      <c r="H170" s="180">
        <v>40.375999999999998</v>
      </c>
      <c r="I170" s="181"/>
      <c r="L170" s="176"/>
      <c r="M170" s="182"/>
      <c r="N170" s="183"/>
      <c r="O170" s="183"/>
      <c r="P170" s="183"/>
      <c r="Q170" s="183"/>
      <c r="R170" s="183"/>
      <c r="S170" s="183"/>
      <c r="T170" s="184"/>
      <c r="AT170" s="178" t="s">
        <v>147</v>
      </c>
      <c r="AU170" s="178" t="s">
        <v>145</v>
      </c>
      <c r="AV170" s="13" t="s">
        <v>145</v>
      </c>
      <c r="AW170" s="13" t="s">
        <v>30</v>
      </c>
      <c r="AX170" s="13" t="s">
        <v>82</v>
      </c>
      <c r="AY170" s="178" t="s">
        <v>137</v>
      </c>
    </row>
    <row r="171" spans="1:65" s="2" customFormat="1" ht="21.75" customHeight="1">
      <c r="A171" s="32"/>
      <c r="B171" s="161"/>
      <c r="C171" s="162" t="s">
        <v>209</v>
      </c>
      <c r="D171" s="162" t="s">
        <v>140</v>
      </c>
      <c r="E171" s="163" t="s">
        <v>210</v>
      </c>
      <c r="F171" s="164" t="s">
        <v>211</v>
      </c>
      <c r="G171" s="165" t="s">
        <v>151</v>
      </c>
      <c r="H171" s="166">
        <v>86.98</v>
      </c>
      <c r="I171" s="167"/>
      <c r="J171" s="166">
        <f>ROUND(I171*H171,3)</f>
        <v>0</v>
      </c>
      <c r="K171" s="168"/>
      <c r="L171" s="33"/>
      <c r="M171" s="169" t="s">
        <v>1</v>
      </c>
      <c r="N171" s="170" t="s">
        <v>40</v>
      </c>
      <c r="O171" s="58"/>
      <c r="P171" s="171">
        <f>O171*H171</f>
        <v>0</v>
      </c>
      <c r="Q171" s="171">
        <v>4.3299999999999998E-2</v>
      </c>
      <c r="R171" s="171">
        <f>Q171*H171</f>
        <v>3.7662339999999999</v>
      </c>
      <c r="S171" s="171">
        <v>0</v>
      </c>
      <c r="T171" s="172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3" t="s">
        <v>144</v>
      </c>
      <c r="AT171" s="173" t="s">
        <v>140</v>
      </c>
      <c r="AU171" s="173" t="s">
        <v>145</v>
      </c>
      <c r="AY171" s="17" t="s">
        <v>137</v>
      </c>
      <c r="BE171" s="174">
        <f>IF(N171="základná",J171,0)</f>
        <v>0</v>
      </c>
      <c r="BF171" s="174">
        <f>IF(N171="znížená",J171,0)</f>
        <v>0</v>
      </c>
      <c r="BG171" s="174">
        <f>IF(N171="zákl. prenesená",J171,0)</f>
        <v>0</v>
      </c>
      <c r="BH171" s="174">
        <f>IF(N171="zníž. prenesená",J171,0)</f>
        <v>0</v>
      </c>
      <c r="BI171" s="174">
        <f>IF(N171="nulová",J171,0)</f>
        <v>0</v>
      </c>
      <c r="BJ171" s="17" t="s">
        <v>145</v>
      </c>
      <c r="BK171" s="175">
        <f>ROUND(I171*H171,3)</f>
        <v>0</v>
      </c>
      <c r="BL171" s="17" t="s">
        <v>144</v>
      </c>
      <c r="BM171" s="173" t="s">
        <v>212</v>
      </c>
    </row>
    <row r="172" spans="1:65" s="2" customFormat="1" ht="21.75" customHeight="1">
      <c r="A172" s="32"/>
      <c r="B172" s="161"/>
      <c r="C172" s="162" t="s">
        <v>213</v>
      </c>
      <c r="D172" s="162" t="s">
        <v>140</v>
      </c>
      <c r="E172" s="163" t="s">
        <v>214</v>
      </c>
      <c r="F172" s="164" t="s">
        <v>215</v>
      </c>
      <c r="G172" s="165" t="s">
        <v>216</v>
      </c>
      <c r="H172" s="166">
        <v>8.6709999999999994</v>
      </c>
      <c r="I172" s="167"/>
      <c r="J172" s="166">
        <f>ROUND(I172*H172,3)</f>
        <v>0</v>
      </c>
      <c r="K172" s="168"/>
      <c r="L172" s="33"/>
      <c r="M172" s="169" t="s">
        <v>1</v>
      </c>
      <c r="N172" s="170" t="s">
        <v>40</v>
      </c>
      <c r="O172" s="58"/>
      <c r="P172" s="171">
        <f>O172*H172</f>
        <v>0</v>
      </c>
      <c r="Q172" s="171">
        <v>2.2404799999999998</v>
      </c>
      <c r="R172" s="171">
        <f>Q172*H172</f>
        <v>19.427202079999997</v>
      </c>
      <c r="S172" s="171">
        <v>0</v>
      </c>
      <c r="T172" s="172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3" t="s">
        <v>144</v>
      </c>
      <c r="AT172" s="173" t="s">
        <v>140</v>
      </c>
      <c r="AU172" s="173" t="s">
        <v>145</v>
      </c>
      <c r="AY172" s="17" t="s">
        <v>137</v>
      </c>
      <c r="BE172" s="174">
        <f>IF(N172="základná",J172,0)</f>
        <v>0</v>
      </c>
      <c r="BF172" s="174">
        <f>IF(N172="znížená",J172,0)</f>
        <v>0</v>
      </c>
      <c r="BG172" s="174">
        <f>IF(N172="zákl. prenesená",J172,0)</f>
        <v>0</v>
      </c>
      <c r="BH172" s="174">
        <f>IF(N172="zníž. prenesená",J172,0)</f>
        <v>0</v>
      </c>
      <c r="BI172" s="174">
        <f>IF(N172="nulová",J172,0)</f>
        <v>0</v>
      </c>
      <c r="BJ172" s="17" t="s">
        <v>145</v>
      </c>
      <c r="BK172" s="175">
        <f>ROUND(I172*H172,3)</f>
        <v>0</v>
      </c>
      <c r="BL172" s="17" t="s">
        <v>144</v>
      </c>
      <c r="BM172" s="173" t="s">
        <v>217</v>
      </c>
    </row>
    <row r="173" spans="1:65" s="13" customFormat="1">
      <c r="B173" s="176"/>
      <c r="D173" s="177" t="s">
        <v>147</v>
      </c>
      <c r="E173" s="178" t="s">
        <v>1</v>
      </c>
      <c r="F173" s="179" t="s">
        <v>218</v>
      </c>
      <c r="H173" s="180">
        <v>8.6709999999999994</v>
      </c>
      <c r="I173" s="181"/>
      <c r="L173" s="176"/>
      <c r="M173" s="182"/>
      <c r="N173" s="183"/>
      <c r="O173" s="183"/>
      <c r="P173" s="183"/>
      <c r="Q173" s="183"/>
      <c r="R173" s="183"/>
      <c r="S173" s="183"/>
      <c r="T173" s="184"/>
      <c r="AT173" s="178" t="s">
        <v>147</v>
      </c>
      <c r="AU173" s="178" t="s">
        <v>145</v>
      </c>
      <c r="AV173" s="13" t="s">
        <v>145</v>
      </c>
      <c r="AW173" s="13" t="s">
        <v>30</v>
      </c>
      <c r="AX173" s="13" t="s">
        <v>82</v>
      </c>
      <c r="AY173" s="178" t="s">
        <v>137</v>
      </c>
    </row>
    <row r="174" spans="1:65" s="2" customFormat="1" ht="16.5" customHeight="1">
      <c r="A174" s="32"/>
      <c r="B174" s="161"/>
      <c r="C174" s="162" t="s">
        <v>219</v>
      </c>
      <c r="D174" s="162" t="s">
        <v>140</v>
      </c>
      <c r="E174" s="163" t="s">
        <v>220</v>
      </c>
      <c r="F174" s="164" t="s">
        <v>221</v>
      </c>
      <c r="G174" s="165" t="s">
        <v>151</v>
      </c>
      <c r="H174" s="166">
        <v>72.260000000000005</v>
      </c>
      <c r="I174" s="167"/>
      <c r="J174" s="166">
        <f>ROUND(I174*H174,3)</f>
        <v>0</v>
      </c>
      <c r="K174" s="168"/>
      <c r="L174" s="33"/>
      <c r="M174" s="169" t="s">
        <v>1</v>
      </c>
      <c r="N174" s="170" t="s">
        <v>40</v>
      </c>
      <c r="O174" s="58"/>
      <c r="P174" s="171">
        <f>O174*H174</f>
        <v>0</v>
      </c>
      <c r="Q174" s="171">
        <v>2.1700000000000001E-3</v>
      </c>
      <c r="R174" s="171">
        <f>Q174*H174</f>
        <v>0.1568042</v>
      </c>
      <c r="S174" s="171">
        <v>0</v>
      </c>
      <c r="T174" s="172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3" t="s">
        <v>144</v>
      </c>
      <c r="AT174" s="173" t="s">
        <v>140</v>
      </c>
      <c r="AU174" s="173" t="s">
        <v>145</v>
      </c>
      <c r="AY174" s="17" t="s">
        <v>137</v>
      </c>
      <c r="BE174" s="174">
        <f>IF(N174="základná",J174,0)</f>
        <v>0</v>
      </c>
      <c r="BF174" s="174">
        <f>IF(N174="znížená",J174,0)</f>
        <v>0</v>
      </c>
      <c r="BG174" s="174">
        <f>IF(N174="zákl. prenesená",J174,0)</f>
        <v>0</v>
      </c>
      <c r="BH174" s="174">
        <f>IF(N174="zníž. prenesená",J174,0)</f>
        <v>0</v>
      </c>
      <c r="BI174" s="174">
        <f>IF(N174="nulová",J174,0)</f>
        <v>0</v>
      </c>
      <c r="BJ174" s="17" t="s">
        <v>145</v>
      </c>
      <c r="BK174" s="175">
        <f>ROUND(I174*H174,3)</f>
        <v>0</v>
      </c>
      <c r="BL174" s="17" t="s">
        <v>144</v>
      </c>
      <c r="BM174" s="173" t="s">
        <v>222</v>
      </c>
    </row>
    <row r="175" spans="1:65" s="13" customFormat="1">
      <c r="B175" s="176"/>
      <c r="D175" s="177" t="s">
        <v>147</v>
      </c>
      <c r="E175" s="178" t="s">
        <v>1</v>
      </c>
      <c r="F175" s="179" t="s">
        <v>223</v>
      </c>
      <c r="H175" s="180">
        <v>72.260000000000005</v>
      </c>
      <c r="I175" s="181"/>
      <c r="L175" s="176"/>
      <c r="M175" s="182"/>
      <c r="N175" s="183"/>
      <c r="O175" s="183"/>
      <c r="P175" s="183"/>
      <c r="Q175" s="183"/>
      <c r="R175" s="183"/>
      <c r="S175" s="183"/>
      <c r="T175" s="184"/>
      <c r="AT175" s="178" t="s">
        <v>147</v>
      </c>
      <c r="AU175" s="178" t="s">
        <v>145</v>
      </c>
      <c r="AV175" s="13" t="s">
        <v>145</v>
      </c>
      <c r="AW175" s="13" t="s">
        <v>30</v>
      </c>
      <c r="AX175" s="13" t="s">
        <v>82</v>
      </c>
      <c r="AY175" s="178" t="s">
        <v>137</v>
      </c>
    </row>
    <row r="176" spans="1:65" s="2" customFormat="1" ht="21.75" customHeight="1">
      <c r="A176" s="32"/>
      <c r="B176" s="161"/>
      <c r="C176" s="162" t="s">
        <v>224</v>
      </c>
      <c r="D176" s="162" t="s">
        <v>140</v>
      </c>
      <c r="E176" s="163" t="s">
        <v>225</v>
      </c>
      <c r="F176" s="164" t="s">
        <v>226</v>
      </c>
      <c r="G176" s="165" t="s">
        <v>151</v>
      </c>
      <c r="H176" s="166">
        <v>72.260000000000005</v>
      </c>
      <c r="I176" s="167"/>
      <c r="J176" s="166">
        <f t="shared" ref="J176:J184" si="0">ROUND(I176*H176,3)</f>
        <v>0</v>
      </c>
      <c r="K176" s="168"/>
      <c r="L176" s="33"/>
      <c r="M176" s="169" t="s">
        <v>1</v>
      </c>
      <c r="N176" s="170" t="s">
        <v>40</v>
      </c>
      <c r="O176" s="58"/>
      <c r="P176" s="171">
        <f t="shared" ref="P176:P184" si="1">O176*H176</f>
        <v>0</v>
      </c>
      <c r="Q176" s="171">
        <v>0</v>
      </c>
      <c r="R176" s="171">
        <f t="shared" ref="R176:R184" si="2">Q176*H176</f>
        <v>0</v>
      </c>
      <c r="S176" s="171">
        <v>0</v>
      </c>
      <c r="T176" s="172">
        <f t="shared" ref="T176:T184" si="3"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3" t="s">
        <v>144</v>
      </c>
      <c r="AT176" s="173" t="s">
        <v>140</v>
      </c>
      <c r="AU176" s="173" t="s">
        <v>145</v>
      </c>
      <c r="AY176" s="17" t="s">
        <v>137</v>
      </c>
      <c r="BE176" s="174">
        <f t="shared" ref="BE176:BE184" si="4">IF(N176="základná",J176,0)</f>
        <v>0</v>
      </c>
      <c r="BF176" s="174">
        <f t="shared" ref="BF176:BF184" si="5">IF(N176="znížená",J176,0)</f>
        <v>0</v>
      </c>
      <c r="BG176" s="174">
        <f t="shared" ref="BG176:BG184" si="6">IF(N176="zákl. prenesená",J176,0)</f>
        <v>0</v>
      </c>
      <c r="BH176" s="174">
        <f t="shared" ref="BH176:BH184" si="7">IF(N176="zníž. prenesená",J176,0)</f>
        <v>0</v>
      </c>
      <c r="BI176" s="174">
        <f t="shared" ref="BI176:BI184" si="8">IF(N176="nulová",J176,0)</f>
        <v>0</v>
      </c>
      <c r="BJ176" s="17" t="s">
        <v>145</v>
      </c>
      <c r="BK176" s="175">
        <f t="shared" ref="BK176:BK184" si="9">ROUND(I176*H176,3)</f>
        <v>0</v>
      </c>
      <c r="BL176" s="17" t="s">
        <v>144</v>
      </c>
      <c r="BM176" s="173" t="s">
        <v>227</v>
      </c>
    </row>
    <row r="177" spans="1:65" s="2" customFormat="1" ht="16.5" customHeight="1">
      <c r="A177" s="32"/>
      <c r="B177" s="161"/>
      <c r="C177" s="200" t="s">
        <v>228</v>
      </c>
      <c r="D177" s="200" t="s">
        <v>229</v>
      </c>
      <c r="E177" s="201" t="s">
        <v>230</v>
      </c>
      <c r="F177" s="202" t="s">
        <v>231</v>
      </c>
      <c r="G177" s="203" t="s">
        <v>151</v>
      </c>
      <c r="H177" s="204">
        <v>72.260000000000005</v>
      </c>
      <c r="I177" s="205"/>
      <c r="J177" s="204">
        <f t="shared" si="0"/>
        <v>0</v>
      </c>
      <c r="K177" s="206"/>
      <c r="L177" s="207"/>
      <c r="M177" s="208" t="s">
        <v>1</v>
      </c>
      <c r="N177" s="209" t="s">
        <v>40</v>
      </c>
      <c r="O177" s="58"/>
      <c r="P177" s="171">
        <f t="shared" si="1"/>
        <v>0</v>
      </c>
      <c r="Q177" s="171">
        <v>5.0000000000000001E-4</v>
      </c>
      <c r="R177" s="171">
        <f t="shared" si="2"/>
        <v>3.6130000000000002E-2</v>
      </c>
      <c r="S177" s="171">
        <v>0</v>
      </c>
      <c r="T177" s="172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3" t="s">
        <v>182</v>
      </c>
      <c r="AT177" s="173" t="s">
        <v>229</v>
      </c>
      <c r="AU177" s="173" t="s">
        <v>145</v>
      </c>
      <c r="AY177" s="17" t="s">
        <v>137</v>
      </c>
      <c r="BE177" s="174">
        <f t="shared" si="4"/>
        <v>0</v>
      </c>
      <c r="BF177" s="174">
        <f t="shared" si="5"/>
        <v>0</v>
      </c>
      <c r="BG177" s="174">
        <f t="shared" si="6"/>
        <v>0</v>
      </c>
      <c r="BH177" s="174">
        <f t="shared" si="7"/>
        <v>0</v>
      </c>
      <c r="BI177" s="174">
        <f t="shared" si="8"/>
        <v>0</v>
      </c>
      <c r="BJ177" s="17" t="s">
        <v>145</v>
      </c>
      <c r="BK177" s="175">
        <f t="shared" si="9"/>
        <v>0</v>
      </c>
      <c r="BL177" s="17" t="s">
        <v>144</v>
      </c>
      <c r="BM177" s="173" t="s">
        <v>232</v>
      </c>
    </row>
    <row r="178" spans="1:65" s="2" customFormat="1" ht="21.75" customHeight="1">
      <c r="A178" s="32"/>
      <c r="B178" s="161"/>
      <c r="C178" s="162" t="s">
        <v>233</v>
      </c>
      <c r="D178" s="162" t="s">
        <v>140</v>
      </c>
      <c r="E178" s="163" t="s">
        <v>234</v>
      </c>
      <c r="F178" s="164" t="s">
        <v>235</v>
      </c>
      <c r="G178" s="165" t="s">
        <v>151</v>
      </c>
      <c r="H178" s="166">
        <v>72.260000000000005</v>
      </c>
      <c r="I178" s="167"/>
      <c r="J178" s="166">
        <f t="shared" si="0"/>
        <v>0</v>
      </c>
      <c r="K178" s="168"/>
      <c r="L178" s="33"/>
      <c r="M178" s="169" t="s">
        <v>1</v>
      </c>
      <c r="N178" s="170" t="s">
        <v>40</v>
      </c>
      <c r="O178" s="58"/>
      <c r="P178" s="171">
        <f t="shared" si="1"/>
        <v>0</v>
      </c>
      <c r="Q178" s="171">
        <v>0</v>
      </c>
      <c r="R178" s="171">
        <f t="shared" si="2"/>
        <v>0</v>
      </c>
      <c r="S178" s="171">
        <v>0</v>
      </c>
      <c r="T178" s="172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3" t="s">
        <v>144</v>
      </c>
      <c r="AT178" s="173" t="s">
        <v>140</v>
      </c>
      <c r="AU178" s="173" t="s">
        <v>145</v>
      </c>
      <c r="AY178" s="17" t="s">
        <v>137</v>
      </c>
      <c r="BE178" s="174">
        <f t="shared" si="4"/>
        <v>0</v>
      </c>
      <c r="BF178" s="174">
        <f t="shared" si="5"/>
        <v>0</v>
      </c>
      <c r="BG178" s="174">
        <f t="shared" si="6"/>
        <v>0</v>
      </c>
      <c r="BH178" s="174">
        <f t="shared" si="7"/>
        <v>0</v>
      </c>
      <c r="BI178" s="174">
        <f t="shared" si="8"/>
        <v>0</v>
      </c>
      <c r="BJ178" s="17" t="s">
        <v>145</v>
      </c>
      <c r="BK178" s="175">
        <f t="shared" si="9"/>
        <v>0</v>
      </c>
      <c r="BL178" s="17" t="s">
        <v>144</v>
      </c>
      <c r="BM178" s="173" t="s">
        <v>236</v>
      </c>
    </row>
    <row r="179" spans="1:65" s="2" customFormat="1" ht="16.5" customHeight="1">
      <c r="A179" s="32"/>
      <c r="B179" s="161"/>
      <c r="C179" s="200" t="s">
        <v>237</v>
      </c>
      <c r="D179" s="200" t="s">
        <v>229</v>
      </c>
      <c r="E179" s="201" t="s">
        <v>238</v>
      </c>
      <c r="F179" s="202" t="s">
        <v>239</v>
      </c>
      <c r="G179" s="203" t="s">
        <v>240</v>
      </c>
      <c r="H179" s="204">
        <v>18.100000000000001</v>
      </c>
      <c r="I179" s="205"/>
      <c r="J179" s="204">
        <f t="shared" si="0"/>
        <v>0</v>
      </c>
      <c r="K179" s="206"/>
      <c r="L179" s="207"/>
      <c r="M179" s="208" t="s">
        <v>1</v>
      </c>
      <c r="N179" s="209" t="s">
        <v>40</v>
      </c>
      <c r="O179" s="58"/>
      <c r="P179" s="171">
        <f t="shared" si="1"/>
        <v>0</v>
      </c>
      <c r="Q179" s="171">
        <v>1E-3</v>
      </c>
      <c r="R179" s="171">
        <f t="shared" si="2"/>
        <v>1.8100000000000002E-2</v>
      </c>
      <c r="S179" s="171">
        <v>0</v>
      </c>
      <c r="T179" s="172">
        <f t="shared" si="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3" t="s">
        <v>182</v>
      </c>
      <c r="AT179" s="173" t="s">
        <v>229</v>
      </c>
      <c r="AU179" s="173" t="s">
        <v>145</v>
      </c>
      <c r="AY179" s="17" t="s">
        <v>137</v>
      </c>
      <c r="BE179" s="174">
        <f t="shared" si="4"/>
        <v>0</v>
      </c>
      <c r="BF179" s="174">
        <f t="shared" si="5"/>
        <v>0</v>
      </c>
      <c r="BG179" s="174">
        <f t="shared" si="6"/>
        <v>0</v>
      </c>
      <c r="BH179" s="174">
        <f t="shared" si="7"/>
        <v>0</v>
      </c>
      <c r="BI179" s="174">
        <f t="shared" si="8"/>
        <v>0</v>
      </c>
      <c r="BJ179" s="17" t="s">
        <v>145</v>
      </c>
      <c r="BK179" s="175">
        <f t="shared" si="9"/>
        <v>0</v>
      </c>
      <c r="BL179" s="17" t="s">
        <v>144</v>
      </c>
      <c r="BM179" s="173" t="s">
        <v>241</v>
      </c>
    </row>
    <row r="180" spans="1:65" s="2" customFormat="1" ht="21.75" customHeight="1">
      <c r="A180" s="32"/>
      <c r="B180" s="161"/>
      <c r="C180" s="162" t="s">
        <v>7</v>
      </c>
      <c r="D180" s="162" t="s">
        <v>140</v>
      </c>
      <c r="E180" s="163" t="s">
        <v>242</v>
      </c>
      <c r="F180" s="164" t="s">
        <v>243</v>
      </c>
      <c r="G180" s="165" t="s">
        <v>151</v>
      </c>
      <c r="H180" s="166">
        <v>72.260000000000005</v>
      </c>
      <c r="I180" s="167"/>
      <c r="J180" s="166">
        <f t="shared" si="0"/>
        <v>0</v>
      </c>
      <c r="K180" s="168"/>
      <c r="L180" s="33"/>
      <c r="M180" s="169" t="s">
        <v>1</v>
      </c>
      <c r="N180" s="170" t="s">
        <v>40</v>
      </c>
      <c r="O180" s="58"/>
      <c r="P180" s="171">
        <f t="shared" si="1"/>
        <v>0</v>
      </c>
      <c r="Q180" s="171">
        <v>8.652E-2</v>
      </c>
      <c r="R180" s="171">
        <f t="shared" si="2"/>
        <v>6.2519352000000001</v>
      </c>
      <c r="S180" s="171">
        <v>0</v>
      </c>
      <c r="T180" s="172">
        <f t="shared" si="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3" t="s">
        <v>144</v>
      </c>
      <c r="AT180" s="173" t="s">
        <v>140</v>
      </c>
      <c r="AU180" s="173" t="s">
        <v>145</v>
      </c>
      <c r="AY180" s="17" t="s">
        <v>137</v>
      </c>
      <c r="BE180" s="174">
        <f t="shared" si="4"/>
        <v>0</v>
      </c>
      <c r="BF180" s="174">
        <f t="shared" si="5"/>
        <v>0</v>
      </c>
      <c r="BG180" s="174">
        <f t="shared" si="6"/>
        <v>0</v>
      </c>
      <c r="BH180" s="174">
        <f t="shared" si="7"/>
        <v>0</v>
      </c>
      <c r="BI180" s="174">
        <f t="shared" si="8"/>
        <v>0</v>
      </c>
      <c r="BJ180" s="17" t="s">
        <v>145</v>
      </c>
      <c r="BK180" s="175">
        <f t="shared" si="9"/>
        <v>0</v>
      </c>
      <c r="BL180" s="17" t="s">
        <v>144</v>
      </c>
      <c r="BM180" s="173" t="s">
        <v>244</v>
      </c>
    </row>
    <row r="181" spans="1:65" s="2" customFormat="1" ht="21.75" customHeight="1">
      <c r="A181" s="32"/>
      <c r="B181" s="161"/>
      <c r="C181" s="162" t="s">
        <v>245</v>
      </c>
      <c r="D181" s="162" t="s">
        <v>140</v>
      </c>
      <c r="E181" s="163" t="s">
        <v>246</v>
      </c>
      <c r="F181" s="164" t="s">
        <v>247</v>
      </c>
      <c r="G181" s="165" t="s">
        <v>151</v>
      </c>
      <c r="H181" s="166">
        <v>72.260000000000005</v>
      </c>
      <c r="I181" s="167"/>
      <c r="J181" s="166">
        <f t="shared" si="0"/>
        <v>0</v>
      </c>
      <c r="K181" s="168"/>
      <c r="L181" s="33"/>
      <c r="M181" s="169" t="s">
        <v>1</v>
      </c>
      <c r="N181" s="170" t="s">
        <v>40</v>
      </c>
      <c r="O181" s="58"/>
      <c r="P181" s="171">
        <f t="shared" si="1"/>
        <v>0</v>
      </c>
      <c r="Q181" s="171">
        <v>5.6999999999999998E-4</v>
      </c>
      <c r="R181" s="171">
        <f t="shared" si="2"/>
        <v>4.1188200000000001E-2</v>
      </c>
      <c r="S181" s="171">
        <v>0</v>
      </c>
      <c r="T181" s="172">
        <f t="shared" si="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3" t="s">
        <v>144</v>
      </c>
      <c r="AT181" s="173" t="s">
        <v>140</v>
      </c>
      <c r="AU181" s="173" t="s">
        <v>145</v>
      </c>
      <c r="AY181" s="17" t="s">
        <v>137</v>
      </c>
      <c r="BE181" s="174">
        <f t="shared" si="4"/>
        <v>0</v>
      </c>
      <c r="BF181" s="174">
        <f t="shared" si="5"/>
        <v>0</v>
      </c>
      <c r="BG181" s="174">
        <f t="shared" si="6"/>
        <v>0</v>
      </c>
      <c r="BH181" s="174">
        <f t="shared" si="7"/>
        <v>0</v>
      </c>
      <c r="BI181" s="174">
        <f t="shared" si="8"/>
        <v>0</v>
      </c>
      <c r="BJ181" s="17" t="s">
        <v>145</v>
      </c>
      <c r="BK181" s="175">
        <f t="shared" si="9"/>
        <v>0</v>
      </c>
      <c r="BL181" s="17" t="s">
        <v>144</v>
      </c>
      <c r="BM181" s="173" t="s">
        <v>248</v>
      </c>
    </row>
    <row r="182" spans="1:65" s="2" customFormat="1" ht="21.75" customHeight="1">
      <c r="A182" s="32"/>
      <c r="B182" s="161"/>
      <c r="C182" s="162" t="s">
        <v>249</v>
      </c>
      <c r="D182" s="162" t="s">
        <v>140</v>
      </c>
      <c r="E182" s="163" t="s">
        <v>250</v>
      </c>
      <c r="F182" s="164" t="s">
        <v>251</v>
      </c>
      <c r="G182" s="165" t="s">
        <v>156</v>
      </c>
      <c r="H182" s="166">
        <v>1</v>
      </c>
      <c r="I182" s="167"/>
      <c r="J182" s="166">
        <f t="shared" si="0"/>
        <v>0</v>
      </c>
      <c r="K182" s="168"/>
      <c r="L182" s="33"/>
      <c r="M182" s="169" t="s">
        <v>1</v>
      </c>
      <c r="N182" s="170" t="s">
        <v>40</v>
      </c>
      <c r="O182" s="58"/>
      <c r="P182" s="171">
        <f t="shared" si="1"/>
        <v>0</v>
      </c>
      <c r="Q182" s="171">
        <v>1.7500000000000002E-2</v>
      </c>
      <c r="R182" s="171">
        <f t="shared" si="2"/>
        <v>1.7500000000000002E-2</v>
      </c>
      <c r="S182" s="171">
        <v>0</v>
      </c>
      <c r="T182" s="172">
        <f t="shared" si="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3" t="s">
        <v>144</v>
      </c>
      <c r="AT182" s="173" t="s">
        <v>140</v>
      </c>
      <c r="AU182" s="173" t="s">
        <v>145</v>
      </c>
      <c r="AY182" s="17" t="s">
        <v>137</v>
      </c>
      <c r="BE182" s="174">
        <f t="shared" si="4"/>
        <v>0</v>
      </c>
      <c r="BF182" s="174">
        <f t="shared" si="5"/>
        <v>0</v>
      </c>
      <c r="BG182" s="174">
        <f t="shared" si="6"/>
        <v>0</v>
      </c>
      <c r="BH182" s="174">
        <f t="shared" si="7"/>
        <v>0</v>
      </c>
      <c r="BI182" s="174">
        <f t="shared" si="8"/>
        <v>0</v>
      </c>
      <c r="BJ182" s="17" t="s">
        <v>145</v>
      </c>
      <c r="BK182" s="175">
        <f t="shared" si="9"/>
        <v>0</v>
      </c>
      <c r="BL182" s="17" t="s">
        <v>144</v>
      </c>
      <c r="BM182" s="173" t="s">
        <v>252</v>
      </c>
    </row>
    <row r="183" spans="1:65" s="2" customFormat="1" ht="16.5" customHeight="1">
      <c r="A183" s="32"/>
      <c r="B183" s="161"/>
      <c r="C183" s="200" t="s">
        <v>253</v>
      </c>
      <c r="D183" s="200" t="s">
        <v>229</v>
      </c>
      <c r="E183" s="201" t="s">
        <v>254</v>
      </c>
      <c r="F183" s="202" t="s">
        <v>255</v>
      </c>
      <c r="G183" s="203" t="s">
        <v>156</v>
      </c>
      <c r="H183" s="204">
        <v>1</v>
      </c>
      <c r="I183" s="205"/>
      <c r="J183" s="204">
        <f t="shared" si="0"/>
        <v>0</v>
      </c>
      <c r="K183" s="206"/>
      <c r="L183" s="207"/>
      <c r="M183" s="208" t="s">
        <v>1</v>
      </c>
      <c r="N183" s="209" t="s">
        <v>40</v>
      </c>
      <c r="O183" s="58"/>
      <c r="P183" s="171">
        <f t="shared" si="1"/>
        <v>0</v>
      </c>
      <c r="Q183" s="171">
        <v>1.55E-2</v>
      </c>
      <c r="R183" s="171">
        <f t="shared" si="2"/>
        <v>1.55E-2</v>
      </c>
      <c r="S183" s="171">
        <v>0</v>
      </c>
      <c r="T183" s="172">
        <f t="shared" si="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3" t="s">
        <v>182</v>
      </c>
      <c r="AT183" s="173" t="s">
        <v>229</v>
      </c>
      <c r="AU183" s="173" t="s">
        <v>145</v>
      </c>
      <c r="AY183" s="17" t="s">
        <v>137</v>
      </c>
      <c r="BE183" s="174">
        <f t="shared" si="4"/>
        <v>0</v>
      </c>
      <c r="BF183" s="174">
        <f t="shared" si="5"/>
        <v>0</v>
      </c>
      <c r="BG183" s="174">
        <f t="shared" si="6"/>
        <v>0</v>
      </c>
      <c r="BH183" s="174">
        <f t="shared" si="7"/>
        <v>0</v>
      </c>
      <c r="BI183" s="174">
        <f t="shared" si="8"/>
        <v>0</v>
      </c>
      <c r="BJ183" s="17" t="s">
        <v>145</v>
      </c>
      <c r="BK183" s="175">
        <f t="shared" si="9"/>
        <v>0</v>
      </c>
      <c r="BL183" s="17" t="s">
        <v>144</v>
      </c>
      <c r="BM183" s="173" t="s">
        <v>256</v>
      </c>
    </row>
    <row r="184" spans="1:65" s="2" customFormat="1" ht="21.75" customHeight="1">
      <c r="A184" s="32"/>
      <c r="B184" s="161"/>
      <c r="C184" s="162" t="s">
        <v>257</v>
      </c>
      <c r="D184" s="162" t="s">
        <v>140</v>
      </c>
      <c r="E184" s="163" t="s">
        <v>258</v>
      </c>
      <c r="F184" s="164" t="s">
        <v>259</v>
      </c>
      <c r="G184" s="165" t="s">
        <v>151</v>
      </c>
      <c r="H184" s="166">
        <v>0.375</v>
      </c>
      <c r="I184" s="167"/>
      <c r="J184" s="166">
        <f t="shared" si="0"/>
        <v>0</v>
      </c>
      <c r="K184" s="168"/>
      <c r="L184" s="33"/>
      <c r="M184" s="169" t="s">
        <v>1</v>
      </c>
      <c r="N184" s="170" t="s">
        <v>40</v>
      </c>
      <c r="O184" s="58"/>
      <c r="P184" s="171">
        <f t="shared" si="1"/>
        <v>0</v>
      </c>
      <c r="Q184" s="171">
        <v>0</v>
      </c>
      <c r="R184" s="171">
        <f t="shared" si="2"/>
        <v>0</v>
      </c>
      <c r="S184" s="171">
        <v>0</v>
      </c>
      <c r="T184" s="172">
        <f t="shared" si="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3" t="s">
        <v>144</v>
      </c>
      <c r="AT184" s="173" t="s">
        <v>140</v>
      </c>
      <c r="AU184" s="173" t="s">
        <v>145</v>
      </c>
      <c r="AY184" s="17" t="s">
        <v>137</v>
      </c>
      <c r="BE184" s="174">
        <f t="shared" si="4"/>
        <v>0</v>
      </c>
      <c r="BF184" s="174">
        <f t="shared" si="5"/>
        <v>0</v>
      </c>
      <c r="BG184" s="174">
        <f t="shared" si="6"/>
        <v>0</v>
      </c>
      <c r="BH184" s="174">
        <f t="shared" si="7"/>
        <v>0</v>
      </c>
      <c r="BI184" s="174">
        <f t="shared" si="8"/>
        <v>0</v>
      </c>
      <c r="BJ184" s="17" t="s">
        <v>145</v>
      </c>
      <c r="BK184" s="175">
        <f t="shared" si="9"/>
        <v>0</v>
      </c>
      <c r="BL184" s="17" t="s">
        <v>144</v>
      </c>
      <c r="BM184" s="173" t="s">
        <v>260</v>
      </c>
    </row>
    <row r="185" spans="1:65" s="12" customFormat="1" ht="22.8" customHeight="1">
      <c r="B185" s="148"/>
      <c r="D185" s="149" t="s">
        <v>73</v>
      </c>
      <c r="E185" s="159" t="s">
        <v>187</v>
      </c>
      <c r="F185" s="159" t="s">
        <v>261</v>
      </c>
      <c r="I185" s="151"/>
      <c r="J185" s="160">
        <f>BK185</f>
        <v>0</v>
      </c>
      <c r="L185" s="148"/>
      <c r="M185" s="153"/>
      <c r="N185" s="154"/>
      <c r="O185" s="154"/>
      <c r="P185" s="155">
        <f>SUM(P186:P217)</f>
        <v>0</v>
      </c>
      <c r="Q185" s="154"/>
      <c r="R185" s="155">
        <f>SUM(R186:R217)</f>
        <v>0</v>
      </c>
      <c r="S185" s="154"/>
      <c r="T185" s="156">
        <f>SUM(T186:T217)</f>
        <v>15.729676999999999</v>
      </c>
      <c r="AR185" s="149" t="s">
        <v>82</v>
      </c>
      <c r="AT185" s="157" t="s">
        <v>73</v>
      </c>
      <c r="AU185" s="157" t="s">
        <v>82</v>
      </c>
      <c r="AY185" s="149" t="s">
        <v>137</v>
      </c>
      <c r="BK185" s="158">
        <f>SUM(BK186:BK217)</f>
        <v>0</v>
      </c>
    </row>
    <row r="186" spans="1:65" s="2" customFormat="1" ht="21.75" customHeight="1">
      <c r="A186" s="32"/>
      <c r="B186" s="161"/>
      <c r="C186" s="162" t="s">
        <v>262</v>
      </c>
      <c r="D186" s="162" t="s">
        <v>140</v>
      </c>
      <c r="E186" s="163" t="s">
        <v>263</v>
      </c>
      <c r="F186" s="164" t="s">
        <v>264</v>
      </c>
      <c r="G186" s="165" t="s">
        <v>216</v>
      </c>
      <c r="H186" s="166">
        <v>2.0699999999999998</v>
      </c>
      <c r="I186" s="167"/>
      <c r="J186" s="166">
        <f>ROUND(I186*H186,3)</f>
        <v>0</v>
      </c>
      <c r="K186" s="168"/>
      <c r="L186" s="33"/>
      <c r="M186" s="169" t="s">
        <v>1</v>
      </c>
      <c r="N186" s="170" t="s">
        <v>40</v>
      </c>
      <c r="O186" s="58"/>
      <c r="P186" s="171">
        <f>O186*H186</f>
        <v>0</v>
      </c>
      <c r="Q186" s="171">
        <v>0</v>
      </c>
      <c r="R186" s="171">
        <f>Q186*H186</f>
        <v>0</v>
      </c>
      <c r="S186" s="171">
        <v>1.905</v>
      </c>
      <c r="T186" s="172">
        <f>S186*H186</f>
        <v>3.9433499999999997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3" t="s">
        <v>144</v>
      </c>
      <c r="AT186" s="173" t="s">
        <v>140</v>
      </c>
      <c r="AU186" s="173" t="s">
        <v>145</v>
      </c>
      <c r="AY186" s="17" t="s">
        <v>137</v>
      </c>
      <c r="BE186" s="174">
        <f>IF(N186="základná",J186,0)</f>
        <v>0</v>
      </c>
      <c r="BF186" s="174">
        <f>IF(N186="znížená",J186,0)</f>
        <v>0</v>
      </c>
      <c r="BG186" s="174">
        <f>IF(N186="zákl. prenesená",J186,0)</f>
        <v>0</v>
      </c>
      <c r="BH186" s="174">
        <f>IF(N186="zníž. prenesená",J186,0)</f>
        <v>0</v>
      </c>
      <c r="BI186" s="174">
        <f>IF(N186="nulová",J186,0)</f>
        <v>0</v>
      </c>
      <c r="BJ186" s="17" t="s">
        <v>145</v>
      </c>
      <c r="BK186" s="175">
        <f>ROUND(I186*H186,3)</f>
        <v>0</v>
      </c>
      <c r="BL186" s="17" t="s">
        <v>144</v>
      </c>
      <c r="BM186" s="173" t="s">
        <v>265</v>
      </c>
    </row>
    <row r="187" spans="1:65" s="14" customFormat="1">
      <c r="B187" s="185"/>
      <c r="D187" s="177" t="s">
        <v>147</v>
      </c>
      <c r="E187" s="186" t="s">
        <v>1</v>
      </c>
      <c r="F187" s="187" t="s">
        <v>266</v>
      </c>
      <c r="H187" s="186" t="s">
        <v>1</v>
      </c>
      <c r="I187" s="188"/>
      <c r="L187" s="185"/>
      <c r="M187" s="189"/>
      <c r="N187" s="190"/>
      <c r="O187" s="190"/>
      <c r="P187" s="190"/>
      <c r="Q187" s="190"/>
      <c r="R187" s="190"/>
      <c r="S187" s="190"/>
      <c r="T187" s="191"/>
      <c r="AT187" s="186" t="s">
        <v>147</v>
      </c>
      <c r="AU187" s="186" t="s">
        <v>145</v>
      </c>
      <c r="AV187" s="14" t="s">
        <v>82</v>
      </c>
      <c r="AW187" s="14" t="s">
        <v>30</v>
      </c>
      <c r="AX187" s="14" t="s">
        <v>74</v>
      </c>
      <c r="AY187" s="186" t="s">
        <v>137</v>
      </c>
    </row>
    <row r="188" spans="1:65" s="13" customFormat="1">
      <c r="B188" s="176"/>
      <c r="D188" s="177" t="s">
        <v>147</v>
      </c>
      <c r="E188" s="178" t="s">
        <v>1</v>
      </c>
      <c r="F188" s="179" t="s">
        <v>267</v>
      </c>
      <c r="H188" s="180">
        <v>2.0699999999999998</v>
      </c>
      <c r="I188" s="181"/>
      <c r="L188" s="176"/>
      <c r="M188" s="182"/>
      <c r="N188" s="183"/>
      <c r="O188" s="183"/>
      <c r="P188" s="183"/>
      <c r="Q188" s="183"/>
      <c r="R188" s="183"/>
      <c r="S188" s="183"/>
      <c r="T188" s="184"/>
      <c r="AT188" s="178" t="s">
        <v>147</v>
      </c>
      <c r="AU188" s="178" t="s">
        <v>145</v>
      </c>
      <c r="AV188" s="13" t="s">
        <v>145</v>
      </c>
      <c r="AW188" s="13" t="s">
        <v>30</v>
      </c>
      <c r="AX188" s="13" t="s">
        <v>82</v>
      </c>
      <c r="AY188" s="178" t="s">
        <v>137</v>
      </c>
    </row>
    <row r="189" spans="1:65" s="2" customFormat="1" ht="21.75" customHeight="1">
      <c r="A189" s="32"/>
      <c r="B189" s="161"/>
      <c r="C189" s="162" t="s">
        <v>268</v>
      </c>
      <c r="D189" s="162" t="s">
        <v>140</v>
      </c>
      <c r="E189" s="163" t="s">
        <v>269</v>
      </c>
      <c r="F189" s="164" t="s">
        <v>270</v>
      </c>
      <c r="G189" s="165" t="s">
        <v>151</v>
      </c>
      <c r="H189" s="166">
        <v>1.28</v>
      </c>
      <c r="I189" s="167"/>
      <c r="J189" s="166">
        <f>ROUND(I189*H189,3)</f>
        <v>0</v>
      </c>
      <c r="K189" s="168"/>
      <c r="L189" s="33"/>
      <c r="M189" s="169" t="s">
        <v>1</v>
      </c>
      <c r="N189" s="170" t="s">
        <v>40</v>
      </c>
      <c r="O189" s="58"/>
      <c r="P189" s="171">
        <f>O189*H189</f>
        <v>0</v>
      </c>
      <c r="Q189" s="171">
        <v>0</v>
      </c>
      <c r="R189" s="171">
        <f>Q189*H189</f>
        <v>0</v>
      </c>
      <c r="S189" s="171">
        <v>8.2000000000000003E-2</v>
      </c>
      <c r="T189" s="172">
        <f>S189*H189</f>
        <v>0.10496000000000001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3" t="s">
        <v>144</v>
      </c>
      <c r="AT189" s="173" t="s">
        <v>140</v>
      </c>
      <c r="AU189" s="173" t="s">
        <v>145</v>
      </c>
      <c r="AY189" s="17" t="s">
        <v>137</v>
      </c>
      <c r="BE189" s="174">
        <f>IF(N189="základná",J189,0)</f>
        <v>0</v>
      </c>
      <c r="BF189" s="174">
        <f>IF(N189="znížená",J189,0)</f>
        <v>0</v>
      </c>
      <c r="BG189" s="174">
        <f>IF(N189="zákl. prenesená",J189,0)</f>
        <v>0</v>
      </c>
      <c r="BH189" s="174">
        <f>IF(N189="zníž. prenesená",J189,0)</f>
        <v>0</v>
      </c>
      <c r="BI189" s="174">
        <f>IF(N189="nulová",J189,0)</f>
        <v>0</v>
      </c>
      <c r="BJ189" s="17" t="s">
        <v>145</v>
      </c>
      <c r="BK189" s="175">
        <f>ROUND(I189*H189,3)</f>
        <v>0</v>
      </c>
      <c r="BL189" s="17" t="s">
        <v>144</v>
      </c>
      <c r="BM189" s="173" t="s">
        <v>271</v>
      </c>
    </row>
    <row r="190" spans="1:65" s="13" customFormat="1">
      <c r="B190" s="176"/>
      <c r="D190" s="177" t="s">
        <v>147</v>
      </c>
      <c r="E190" s="178" t="s">
        <v>1</v>
      </c>
      <c r="F190" s="179" t="s">
        <v>178</v>
      </c>
      <c r="H190" s="180">
        <v>1.28</v>
      </c>
      <c r="I190" s="181"/>
      <c r="L190" s="176"/>
      <c r="M190" s="182"/>
      <c r="N190" s="183"/>
      <c r="O190" s="183"/>
      <c r="P190" s="183"/>
      <c r="Q190" s="183"/>
      <c r="R190" s="183"/>
      <c r="S190" s="183"/>
      <c r="T190" s="184"/>
      <c r="AT190" s="178" t="s">
        <v>147</v>
      </c>
      <c r="AU190" s="178" t="s">
        <v>145</v>
      </c>
      <c r="AV190" s="13" t="s">
        <v>145</v>
      </c>
      <c r="AW190" s="13" t="s">
        <v>30</v>
      </c>
      <c r="AX190" s="13" t="s">
        <v>82</v>
      </c>
      <c r="AY190" s="178" t="s">
        <v>137</v>
      </c>
    </row>
    <row r="191" spans="1:65" s="2" customFormat="1" ht="33" customHeight="1">
      <c r="A191" s="32"/>
      <c r="B191" s="161"/>
      <c r="C191" s="162" t="s">
        <v>272</v>
      </c>
      <c r="D191" s="162" t="s">
        <v>140</v>
      </c>
      <c r="E191" s="163" t="s">
        <v>273</v>
      </c>
      <c r="F191" s="164" t="s">
        <v>274</v>
      </c>
      <c r="G191" s="165" t="s">
        <v>216</v>
      </c>
      <c r="H191" s="166">
        <v>0.38400000000000001</v>
      </c>
      <c r="I191" s="167"/>
      <c r="J191" s="166">
        <f>ROUND(I191*H191,3)</f>
        <v>0</v>
      </c>
      <c r="K191" s="168"/>
      <c r="L191" s="33"/>
      <c r="M191" s="169" t="s">
        <v>1</v>
      </c>
      <c r="N191" s="170" t="s">
        <v>40</v>
      </c>
      <c r="O191" s="58"/>
      <c r="P191" s="171">
        <f>O191*H191</f>
        <v>0</v>
      </c>
      <c r="Q191" s="171">
        <v>0</v>
      </c>
      <c r="R191" s="171">
        <f>Q191*H191</f>
        <v>0</v>
      </c>
      <c r="S191" s="171">
        <v>2.2000000000000002</v>
      </c>
      <c r="T191" s="172">
        <f>S191*H191</f>
        <v>0.84480000000000011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3" t="s">
        <v>144</v>
      </c>
      <c r="AT191" s="173" t="s">
        <v>140</v>
      </c>
      <c r="AU191" s="173" t="s">
        <v>145</v>
      </c>
      <c r="AY191" s="17" t="s">
        <v>137</v>
      </c>
      <c r="BE191" s="174">
        <f>IF(N191="základná",J191,0)</f>
        <v>0</v>
      </c>
      <c r="BF191" s="174">
        <f>IF(N191="znížená",J191,0)</f>
        <v>0</v>
      </c>
      <c r="BG191" s="174">
        <f>IF(N191="zákl. prenesená",J191,0)</f>
        <v>0</v>
      </c>
      <c r="BH191" s="174">
        <f>IF(N191="zníž. prenesená",J191,0)</f>
        <v>0</v>
      </c>
      <c r="BI191" s="174">
        <f>IF(N191="nulová",J191,0)</f>
        <v>0</v>
      </c>
      <c r="BJ191" s="17" t="s">
        <v>145</v>
      </c>
      <c r="BK191" s="175">
        <f>ROUND(I191*H191,3)</f>
        <v>0</v>
      </c>
      <c r="BL191" s="17" t="s">
        <v>144</v>
      </c>
      <c r="BM191" s="173" t="s">
        <v>275</v>
      </c>
    </row>
    <row r="192" spans="1:65" s="14" customFormat="1">
      <c r="B192" s="185"/>
      <c r="D192" s="177" t="s">
        <v>147</v>
      </c>
      <c r="E192" s="186" t="s">
        <v>1</v>
      </c>
      <c r="F192" s="187" t="s">
        <v>276</v>
      </c>
      <c r="H192" s="186" t="s">
        <v>1</v>
      </c>
      <c r="I192" s="188"/>
      <c r="L192" s="185"/>
      <c r="M192" s="189"/>
      <c r="N192" s="190"/>
      <c r="O192" s="190"/>
      <c r="P192" s="190"/>
      <c r="Q192" s="190"/>
      <c r="R192" s="190"/>
      <c r="S192" s="190"/>
      <c r="T192" s="191"/>
      <c r="AT192" s="186" t="s">
        <v>147</v>
      </c>
      <c r="AU192" s="186" t="s">
        <v>145</v>
      </c>
      <c r="AV192" s="14" t="s">
        <v>82</v>
      </c>
      <c r="AW192" s="14" t="s">
        <v>30</v>
      </c>
      <c r="AX192" s="14" t="s">
        <v>74</v>
      </c>
      <c r="AY192" s="186" t="s">
        <v>137</v>
      </c>
    </row>
    <row r="193" spans="1:65" s="13" customFormat="1">
      <c r="B193" s="176"/>
      <c r="D193" s="177" t="s">
        <v>147</v>
      </c>
      <c r="E193" s="178" t="s">
        <v>1</v>
      </c>
      <c r="F193" s="179" t="s">
        <v>277</v>
      </c>
      <c r="H193" s="180">
        <v>0.38400000000000001</v>
      </c>
      <c r="I193" s="181"/>
      <c r="L193" s="176"/>
      <c r="M193" s="182"/>
      <c r="N193" s="183"/>
      <c r="O193" s="183"/>
      <c r="P193" s="183"/>
      <c r="Q193" s="183"/>
      <c r="R193" s="183"/>
      <c r="S193" s="183"/>
      <c r="T193" s="184"/>
      <c r="AT193" s="178" t="s">
        <v>147</v>
      </c>
      <c r="AU193" s="178" t="s">
        <v>145</v>
      </c>
      <c r="AV193" s="13" t="s">
        <v>145</v>
      </c>
      <c r="AW193" s="13" t="s">
        <v>30</v>
      </c>
      <c r="AX193" s="13" t="s">
        <v>82</v>
      </c>
      <c r="AY193" s="178" t="s">
        <v>137</v>
      </c>
    </row>
    <row r="194" spans="1:65" s="2" customFormat="1" ht="21.75" customHeight="1">
      <c r="A194" s="32"/>
      <c r="B194" s="161"/>
      <c r="C194" s="162" t="s">
        <v>278</v>
      </c>
      <c r="D194" s="162" t="s">
        <v>140</v>
      </c>
      <c r="E194" s="163" t="s">
        <v>279</v>
      </c>
      <c r="F194" s="164" t="s">
        <v>280</v>
      </c>
      <c r="G194" s="165" t="s">
        <v>143</v>
      </c>
      <c r="H194" s="166">
        <v>3.6</v>
      </c>
      <c r="I194" s="167"/>
      <c r="J194" s="166">
        <f>ROUND(I194*H194,3)</f>
        <v>0</v>
      </c>
      <c r="K194" s="168"/>
      <c r="L194" s="33"/>
      <c r="M194" s="169" t="s">
        <v>1</v>
      </c>
      <c r="N194" s="170" t="s">
        <v>40</v>
      </c>
      <c r="O194" s="58"/>
      <c r="P194" s="171">
        <f>O194*H194</f>
        <v>0</v>
      </c>
      <c r="Q194" s="171">
        <v>0</v>
      </c>
      <c r="R194" s="171">
        <f>Q194*H194</f>
        <v>0</v>
      </c>
      <c r="S194" s="171">
        <v>8.3000000000000004E-2</v>
      </c>
      <c r="T194" s="172">
        <f>S194*H194</f>
        <v>0.29880000000000001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3" t="s">
        <v>144</v>
      </c>
      <c r="AT194" s="173" t="s">
        <v>140</v>
      </c>
      <c r="AU194" s="173" t="s">
        <v>145</v>
      </c>
      <c r="AY194" s="17" t="s">
        <v>137</v>
      </c>
      <c r="BE194" s="174">
        <f>IF(N194="základná",J194,0)</f>
        <v>0</v>
      </c>
      <c r="BF194" s="174">
        <f>IF(N194="znížená",J194,0)</f>
        <v>0</v>
      </c>
      <c r="BG194" s="174">
        <f>IF(N194="zákl. prenesená",J194,0)</f>
        <v>0</v>
      </c>
      <c r="BH194" s="174">
        <f>IF(N194="zníž. prenesená",J194,0)</f>
        <v>0</v>
      </c>
      <c r="BI194" s="174">
        <f>IF(N194="nulová",J194,0)</f>
        <v>0</v>
      </c>
      <c r="BJ194" s="17" t="s">
        <v>145</v>
      </c>
      <c r="BK194" s="175">
        <f>ROUND(I194*H194,3)</f>
        <v>0</v>
      </c>
      <c r="BL194" s="17" t="s">
        <v>144</v>
      </c>
      <c r="BM194" s="173" t="s">
        <v>281</v>
      </c>
    </row>
    <row r="195" spans="1:65" s="2" customFormat="1" ht="21.75" customHeight="1">
      <c r="A195" s="32"/>
      <c r="B195" s="161"/>
      <c r="C195" s="162" t="s">
        <v>282</v>
      </c>
      <c r="D195" s="162" t="s">
        <v>140</v>
      </c>
      <c r="E195" s="163" t="s">
        <v>283</v>
      </c>
      <c r="F195" s="164" t="s">
        <v>284</v>
      </c>
      <c r="G195" s="165" t="s">
        <v>156</v>
      </c>
      <c r="H195" s="166">
        <v>3</v>
      </c>
      <c r="I195" s="167"/>
      <c r="J195" s="166">
        <f>ROUND(I195*H195,3)</f>
        <v>0</v>
      </c>
      <c r="K195" s="168"/>
      <c r="L195" s="33"/>
      <c r="M195" s="169" t="s">
        <v>1</v>
      </c>
      <c r="N195" s="170" t="s">
        <v>40</v>
      </c>
      <c r="O195" s="58"/>
      <c r="P195" s="171">
        <f>O195*H195</f>
        <v>0</v>
      </c>
      <c r="Q195" s="171">
        <v>0</v>
      </c>
      <c r="R195" s="171">
        <f>Q195*H195</f>
        <v>0</v>
      </c>
      <c r="S195" s="171">
        <v>0.06</v>
      </c>
      <c r="T195" s="172">
        <f>S195*H195</f>
        <v>0.18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3" t="s">
        <v>144</v>
      </c>
      <c r="AT195" s="173" t="s">
        <v>140</v>
      </c>
      <c r="AU195" s="173" t="s">
        <v>145</v>
      </c>
      <c r="AY195" s="17" t="s">
        <v>137</v>
      </c>
      <c r="BE195" s="174">
        <f>IF(N195="základná",J195,0)</f>
        <v>0</v>
      </c>
      <c r="BF195" s="174">
        <f>IF(N195="znížená",J195,0)</f>
        <v>0</v>
      </c>
      <c r="BG195" s="174">
        <f>IF(N195="zákl. prenesená",J195,0)</f>
        <v>0</v>
      </c>
      <c r="BH195" s="174">
        <f>IF(N195="zníž. prenesená",J195,0)</f>
        <v>0</v>
      </c>
      <c r="BI195" s="174">
        <f>IF(N195="nulová",J195,0)</f>
        <v>0</v>
      </c>
      <c r="BJ195" s="17" t="s">
        <v>145</v>
      </c>
      <c r="BK195" s="175">
        <f>ROUND(I195*H195,3)</f>
        <v>0</v>
      </c>
      <c r="BL195" s="17" t="s">
        <v>144</v>
      </c>
      <c r="BM195" s="173" t="s">
        <v>285</v>
      </c>
    </row>
    <row r="196" spans="1:65" s="2" customFormat="1" ht="16.5" customHeight="1">
      <c r="A196" s="32"/>
      <c r="B196" s="161"/>
      <c r="C196" s="162" t="s">
        <v>286</v>
      </c>
      <c r="D196" s="162" t="s">
        <v>140</v>
      </c>
      <c r="E196" s="163" t="s">
        <v>287</v>
      </c>
      <c r="F196" s="164" t="s">
        <v>288</v>
      </c>
      <c r="G196" s="165" t="s">
        <v>156</v>
      </c>
      <c r="H196" s="166">
        <v>2</v>
      </c>
      <c r="I196" s="167"/>
      <c r="J196" s="166">
        <f>ROUND(I196*H196,3)</f>
        <v>0</v>
      </c>
      <c r="K196" s="168"/>
      <c r="L196" s="33"/>
      <c r="M196" s="169" t="s">
        <v>1</v>
      </c>
      <c r="N196" s="170" t="s">
        <v>40</v>
      </c>
      <c r="O196" s="58"/>
      <c r="P196" s="171">
        <f>O196*H196</f>
        <v>0</v>
      </c>
      <c r="Q196" s="171">
        <v>0</v>
      </c>
      <c r="R196" s="171">
        <f>Q196*H196</f>
        <v>0</v>
      </c>
      <c r="S196" s="171">
        <v>6.0000000000000001E-3</v>
      </c>
      <c r="T196" s="172">
        <f>S196*H196</f>
        <v>1.2E-2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3" t="s">
        <v>144</v>
      </c>
      <c r="AT196" s="173" t="s">
        <v>140</v>
      </c>
      <c r="AU196" s="173" t="s">
        <v>145</v>
      </c>
      <c r="AY196" s="17" t="s">
        <v>137</v>
      </c>
      <c r="BE196" s="174">
        <f>IF(N196="základná",J196,0)</f>
        <v>0</v>
      </c>
      <c r="BF196" s="174">
        <f>IF(N196="znížená",J196,0)</f>
        <v>0</v>
      </c>
      <c r="BG196" s="174">
        <f>IF(N196="zákl. prenesená",J196,0)</f>
        <v>0</v>
      </c>
      <c r="BH196" s="174">
        <f>IF(N196="zníž. prenesená",J196,0)</f>
        <v>0</v>
      </c>
      <c r="BI196" s="174">
        <f>IF(N196="nulová",J196,0)</f>
        <v>0</v>
      </c>
      <c r="BJ196" s="17" t="s">
        <v>145</v>
      </c>
      <c r="BK196" s="175">
        <f>ROUND(I196*H196,3)</f>
        <v>0</v>
      </c>
      <c r="BL196" s="17" t="s">
        <v>144</v>
      </c>
      <c r="BM196" s="173" t="s">
        <v>289</v>
      </c>
    </row>
    <row r="197" spans="1:65" s="2" customFormat="1" ht="21.75" customHeight="1">
      <c r="A197" s="32"/>
      <c r="B197" s="161"/>
      <c r="C197" s="162" t="s">
        <v>290</v>
      </c>
      <c r="D197" s="162" t="s">
        <v>140</v>
      </c>
      <c r="E197" s="163" t="s">
        <v>291</v>
      </c>
      <c r="F197" s="164" t="s">
        <v>292</v>
      </c>
      <c r="G197" s="165" t="s">
        <v>151</v>
      </c>
      <c r="H197" s="166">
        <v>1.8</v>
      </c>
      <c r="I197" s="167"/>
      <c r="J197" s="166">
        <f>ROUND(I197*H197,3)</f>
        <v>0</v>
      </c>
      <c r="K197" s="168"/>
      <c r="L197" s="33"/>
      <c r="M197" s="169" t="s">
        <v>1</v>
      </c>
      <c r="N197" s="170" t="s">
        <v>40</v>
      </c>
      <c r="O197" s="58"/>
      <c r="P197" s="171">
        <f>O197*H197</f>
        <v>0</v>
      </c>
      <c r="Q197" s="171">
        <v>0</v>
      </c>
      <c r="R197" s="171">
        <f>Q197*H197</f>
        <v>0</v>
      </c>
      <c r="S197" s="171">
        <v>7.5999999999999998E-2</v>
      </c>
      <c r="T197" s="172">
        <f>S197*H197</f>
        <v>0.1368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3" t="s">
        <v>144</v>
      </c>
      <c r="AT197" s="173" t="s">
        <v>140</v>
      </c>
      <c r="AU197" s="173" t="s">
        <v>145</v>
      </c>
      <c r="AY197" s="17" t="s">
        <v>137</v>
      </c>
      <c r="BE197" s="174">
        <f>IF(N197="základná",J197,0)</f>
        <v>0</v>
      </c>
      <c r="BF197" s="174">
        <f>IF(N197="znížená",J197,0)</f>
        <v>0</v>
      </c>
      <c r="BG197" s="174">
        <f>IF(N197="zákl. prenesená",J197,0)</f>
        <v>0</v>
      </c>
      <c r="BH197" s="174">
        <f>IF(N197="zníž. prenesená",J197,0)</f>
        <v>0</v>
      </c>
      <c r="BI197" s="174">
        <f>IF(N197="nulová",J197,0)</f>
        <v>0</v>
      </c>
      <c r="BJ197" s="17" t="s">
        <v>145</v>
      </c>
      <c r="BK197" s="175">
        <f>ROUND(I197*H197,3)</f>
        <v>0</v>
      </c>
      <c r="BL197" s="17" t="s">
        <v>144</v>
      </c>
      <c r="BM197" s="173" t="s">
        <v>293</v>
      </c>
    </row>
    <row r="198" spans="1:65" s="13" customFormat="1">
      <c r="B198" s="176"/>
      <c r="D198" s="177" t="s">
        <v>147</v>
      </c>
      <c r="E198" s="178" t="s">
        <v>1</v>
      </c>
      <c r="F198" s="179" t="s">
        <v>172</v>
      </c>
      <c r="H198" s="180">
        <v>1.8</v>
      </c>
      <c r="I198" s="181"/>
      <c r="L198" s="176"/>
      <c r="M198" s="182"/>
      <c r="N198" s="183"/>
      <c r="O198" s="183"/>
      <c r="P198" s="183"/>
      <c r="Q198" s="183"/>
      <c r="R198" s="183"/>
      <c r="S198" s="183"/>
      <c r="T198" s="184"/>
      <c r="AT198" s="178" t="s">
        <v>147</v>
      </c>
      <c r="AU198" s="178" t="s">
        <v>145</v>
      </c>
      <c r="AV198" s="13" t="s">
        <v>145</v>
      </c>
      <c r="AW198" s="13" t="s">
        <v>30</v>
      </c>
      <c r="AX198" s="13" t="s">
        <v>82</v>
      </c>
      <c r="AY198" s="178" t="s">
        <v>137</v>
      </c>
    </row>
    <row r="199" spans="1:65" s="2" customFormat="1" ht="21.75" customHeight="1">
      <c r="A199" s="32"/>
      <c r="B199" s="161"/>
      <c r="C199" s="162" t="s">
        <v>294</v>
      </c>
      <c r="D199" s="162" t="s">
        <v>140</v>
      </c>
      <c r="E199" s="163" t="s">
        <v>295</v>
      </c>
      <c r="F199" s="164" t="s">
        <v>296</v>
      </c>
      <c r="G199" s="165" t="s">
        <v>151</v>
      </c>
      <c r="H199" s="166">
        <v>3.2</v>
      </c>
      <c r="I199" s="167"/>
      <c r="J199" s="166">
        <f>ROUND(I199*H199,3)</f>
        <v>0</v>
      </c>
      <c r="K199" s="168"/>
      <c r="L199" s="33"/>
      <c r="M199" s="169" t="s">
        <v>1</v>
      </c>
      <c r="N199" s="170" t="s">
        <v>40</v>
      </c>
      <c r="O199" s="58"/>
      <c r="P199" s="171">
        <f>O199*H199</f>
        <v>0</v>
      </c>
      <c r="Q199" s="171">
        <v>0</v>
      </c>
      <c r="R199" s="171">
        <f>Q199*H199</f>
        <v>0</v>
      </c>
      <c r="S199" s="171">
        <v>6.3E-2</v>
      </c>
      <c r="T199" s="172">
        <f>S199*H199</f>
        <v>0.2016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3" t="s">
        <v>144</v>
      </c>
      <c r="AT199" s="173" t="s">
        <v>140</v>
      </c>
      <c r="AU199" s="173" t="s">
        <v>145</v>
      </c>
      <c r="AY199" s="17" t="s">
        <v>137</v>
      </c>
      <c r="BE199" s="174">
        <f>IF(N199="základná",J199,0)</f>
        <v>0</v>
      </c>
      <c r="BF199" s="174">
        <f>IF(N199="znížená",J199,0)</f>
        <v>0</v>
      </c>
      <c r="BG199" s="174">
        <f>IF(N199="zákl. prenesená",J199,0)</f>
        <v>0</v>
      </c>
      <c r="BH199" s="174">
        <f>IF(N199="zníž. prenesená",J199,0)</f>
        <v>0</v>
      </c>
      <c r="BI199" s="174">
        <f>IF(N199="nulová",J199,0)</f>
        <v>0</v>
      </c>
      <c r="BJ199" s="17" t="s">
        <v>145</v>
      </c>
      <c r="BK199" s="175">
        <f>ROUND(I199*H199,3)</f>
        <v>0</v>
      </c>
      <c r="BL199" s="17" t="s">
        <v>144</v>
      </c>
      <c r="BM199" s="173" t="s">
        <v>297</v>
      </c>
    </row>
    <row r="200" spans="1:65" s="13" customFormat="1">
      <c r="B200" s="176"/>
      <c r="D200" s="177" t="s">
        <v>147</v>
      </c>
      <c r="E200" s="178" t="s">
        <v>1</v>
      </c>
      <c r="F200" s="179" t="s">
        <v>298</v>
      </c>
      <c r="H200" s="180">
        <v>3.2</v>
      </c>
      <c r="I200" s="181"/>
      <c r="L200" s="176"/>
      <c r="M200" s="182"/>
      <c r="N200" s="183"/>
      <c r="O200" s="183"/>
      <c r="P200" s="183"/>
      <c r="Q200" s="183"/>
      <c r="R200" s="183"/>
      <c r="S200" s="183"/>
      <c r="T200" s="184"/>
      <c r="AT200" s="178" t="s">
        <v>147</v>
      </c>
      <c r="AU200" s="178" t="s">
        <v>145</v>
      </c>
      <c r="AV200" s="13" t="s">
        <v>145</v>
      </c>
      <c r="AW200" s="13" t="s">
        <v>30</v>
      </c>
      <c r="AX200" s="13" t="s">
        <v>82</v>
      </c>
      <c r="AY200" s="178" t="s">
        <v>137</v>
      </c>
    </row>
    <row r="201" spans="1:65" s="2" customFormat="1" ht="16.5" customHeight="1">
      <c r="A201" s="32"/>
      <c r="B201" s="161"/>
      <c r="C201" s="162" t="s">
        <v>299</v>
      </c>
      <c r="D201" s="162" t="s">
        <v>140</v>
      </c>
      <c r="E201" s="163" t="s">
        <v>300</v>
      </c>
      <c r="F201" s="164" t="s">
        <v>301</v>
      </c>
      <c r="G201" s="165" t="s">
        <v>151</v>
      </c>
      <c r="H201" s="166">
        <v>13</v>
      </c>
      <c r="I201" s="167"/>
      <c r="J201" s="166">
        <f>ROUND(I201*H201,3)</f>
        <v>0</v>
      </c>
      <c r="K201" s="168"/>
      <c r="L201" s="33"/>
      <c r="M201" s="169" t="s">
        <v>1</v>
      </c>
      <c r="N201" s="170" t="s">
        <v>40</v>
      </c>
      <c r="O201" s="58"/>
      <c r="P201" s="171">
        <f>O201*H201</f>
        <v>0</v>
      </c>
      <c r="Q201" s="171">
        <v>0</v>
      </c>
      <c r="R201" s="171">
        <f>Q201*H201</f>
        <v>0</v>
      </c>
      <c r="S201" s="171">
        <v>6.6000000000000003E-2</v>
      </c>
      <c r="T201" s="172">
        <f>S201*H201</f>
        <v>0.8580000000000001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3" t="s">
        <v>144</v>
      </c>
      <c r="AT201" s="173" t="s">
        <v>140</v>
      </c>
      <c r="AU201" s="173" t="s">
        <v>145</v>
      </c>
      <c r="AY201" s="17" t="s">
        <v>137</v>
      </c>
      <c r="BE201" s="174">
        <f>IF(N201="základná",J201,0)</f>
        <v>0</v>
      </c>
      <c r="BF201" s="174">
        <f>IF(N201="znížená",J201,0)</f>
        <v>0</v>
      </c>
      <c r="BG201" s="174">
        <f>IF(N201="zákl. prenesená",J201,0)</f>
        <v>0</v>
      </c>
      <c r="BH201" s="174">
        <f>IF(N201="zníž. prenesená",J201,0)</f>
        <v>0</v>
      </c>
      <c r="BI201" s="174">
        <f>IF(N201="nulová",J201,0)</f>
        <v>0</v>
      </c>
      <c r="BJ201" s="17" t="s">
        <v>145</v>
      </c>
      <c r="BK201" s="175">
        <f>ROUND(I201*H201,3)</f>
        <v>0</v>
      </c>
      <c r="BL201" s="17" t="s">
        <v>144</v>
      </c>
      <c r="BM201" s="173" t="s">
        <v>302</v>
      </c>
    </row>
    <row r="202" spans="1:65" s="13" customFormat="1">
      <c r="B202" s="176"/>
      <c r="D202" s="177" t="s">
        <v>147</v>
      </c>
      <c r="E202" s="178" t="s">
        <v>1</v>
      </c>
      <c r="F202" s="179" t="s">
        <v>303</v>
      </c>
      <c r="H202" s="180">
        <v>13</v>
      </c>
      <c r="I202" s="181"/>
      <c r="L202" s="176"/>
      <c r="M202" s="182"/>
      <c r="N202" s="183"/>
      <c r="O202" s="183"/>
      <c r="P202" s="183"/>
      <c r="Q202" s="183"/>
      <c r="R202" s="183"/>
      <c r="S202" s="183"/>
      <c r="T202" s="184"/>
      <c r="AT202" s="178" t="s">
        <v>147</v>
      </c>
      <c r="AU202" s="178" t="s">
        <v>145</v>
      </c>
      <c r="AV202" s="13" t="s">
        <v>145</v>
      </c>
      <c r="AW202" s="13" t="s">
        <v>30</v>
      </c>
      <c r="AX202" s="13" t="s">
        <v>82</v>
      </c>
      <c r="AY202" s="178" t="s">
        <v>137</v>
      </c>
    </row>
    <row r="203" spans="1:65" s="2" customFormat="1" ht="21.75" customHeight="1">
      <c r="A203" s="32"/>
      <c r="B203" s="161"/>
      <c r="C203" s="162" t="s">
        <v>304</v>
      </c>
      <c r="D203" s="162" t="s">
        <v>140</v>
      </c>
      <c r="E203" s="163" t="s">
        <v>305</v>
      </c>
      <c r="F203" s="164" t="s">
        <v>306</v>
      </c>
      <c r="G203" s="165" t="s">
        <v>156</v>
      </c>
      <c r="H203" s="166">
        <v>2</v>
      </c>
      <c r="I203" s="167"/>
      <c r="J203" s="166">
        <f>ROUND(I203*H203,3)</f>
        <v>0</v>
      </c>
      <c r="K203" s="168"/>
      <c r="L203" s="33"/>
      <c r="M203" s="169" t="s">
        <v>1</v>
      </c>
      <c r="N203" s="170" t="s">
        <v>40</v>
      </c>
      <c r="O203" s="58"/>
      <c r="P203" s="171">
        <f>O203*H203</f>
        <v>0</v>
      </c>
      <c r="Q203" s="171">
        <v>0</v>
      </c>
      <c r="R203" s="171">
        <f>Q203*H203</f>
        <v>0</v>
      </c>
      <c r="S203" s="171">
        <v>0.08</v>
      </c>
      <c r="T203" s="172">
        <f>S203*H203</f>
        <v>0.16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3" t="s">
        <v>144</v>
      </c>
      <c r="AT203" s="173" t="s">
        <v>140</v>
      </c>
      <c r="AU203" s="173" t="s">
        <v>145</v>
      </c>
      <c r="AY203" s="17" t="s">
        <v>137</v>
      </c>
      <c r="BE203" s="174">
        <f>IF(N203="základná",J203,0)</f>
        <v>0</v>
      </c>
      <c r="BF203" s="174">
        <f>IF(N203="znížená",J203,0)</f>
        <v>0</v>
      </c>
      <c r="BG203" s="174">
        <f>IF(N203="zákl. prenesená",J203,0)</f>
        <v>0</v>
      </c>
      <c r="BH203" s="174">
        <f>IF(N203="zníž. prenesená",J203,0)</f>
        <v>0</v>
      </c>
      <c r="BI203" s="174">
        <f>IF(N203="nulová",J203,0)</f>
        <v>0</v>
      </c>
      <c r="BJ203" s="17" t="s">
        <v>145</v>
      </c>
      <c r="BK203" s="175">
        <f>ROUND(I203*H203,3)</f>
        <v>0</v>
      </c>
      <c r="BL203" s="17" t="s">
        <v>144</v>
      </c>
      <c r="BM203" s="173" t="s">
        <v>307</v>
      </c>
    </row>
    <row r="204" spans="1:65" s="14" customFormat="1">
      <c r="B204" s="185"/>
      <c r="D204" s="177" t="s">
        <v>147</v>
      </c>
      <c r="E204" s="186" t="s">
        <v>1</v>
      </c>
      <c r="F204" s="187" t="s">
        <v>308</v>
      </c>
      <c r="H204" s="186" t="s">
        <v>1</v>
      </c>
      <c r="I204" s="188"/>
      <c r="L204" s="185"/>
      <c r="M204" s="189"/>
      <c r="N204" s="190"/>
      <c r="O204" s="190"/>
      <c r="P204" s="190"/>
      <c r="Q204" s="190"/>
      <c r="R204" s="190"/>
      <c r="S204" s="190"/>
      <c r="T204" s="191"/>
      <c r="AT204" s="186" t="s">
        <v>147</v>
      </c>
      <c r="AU204" s="186" t="s">
        <v>145</v>
      </c>
      <c r="AV204" s="14" t="s">
        <v>82</v>
      </c>
      <c r="AW204" s="14" t="s">
        <v>30</v>
      </c>
      <c r="AX204" s="14" t="s">
        <v>74</v>
      </c>
      <c r="AY204" s="186" t="s">
        <v>137</v>
      </c>
    </row>
    <row r="205" spans="1:65" s="13" customFormat="1">
      <c r="B205" s="176"/>
      <c r="D205" s="177" t="s">
        <v>147</v>
      </c>
      <c r="E205" s="178" t="s">
        <v>1</v>
      </c>
      <c r="F205" s="179" t="s">
        <v>145</v>
      </c>
      <c r="H205" s="180">
        <v>2</v>
      </c>
      <c r="I205" s="181"/>
      <c r="L205" s="176"/>
      <c r="M205" s="182"/>
      <c r="N205" s="183"/>
      <c r="O205" s="183"/>
      <c r="P205" s="183"/>
      <c r="Q205" s="183"/>
      <c r="R205" s="183"/>
      <c r="S205" s="183"/>
      <c r="T205" s="184"/>
      <c r="AT205" s="178" t="s">
        <v>147</v>
      </c>
      <c r="AU205" s="178" t="s">
        <v>145</v>
      </c>
      <c r="AV205" s="13" t="s">
        <v>145</v>
      </c>
      <c r="AW205" s="13" t="s">
        <v>30</v>
      </c>
      <c r="AX205" s="13" t="s">
        <v>82</v>
      </c>
      <c r="AY205" s="178" t="s">
        <v>137</v>
      </c>
    </row>
    <row r="206" spans="1:65" s="2" customFormat="1" ht="21.75" customHeight="1">
      <c r="A206" s="32"/>
      <c r="B206" s="161"/>
      <c r="C206" s="162" t="s">
        <v>309</v>
      </c>
      <c r="D206" s="162" t="s">
        <v>140</v>
      </c>
      <c r="E206" s="163" t="s">
        <v>310</v>
      </c>
      <c r="F206" s="164" t="s">
        <v>311</v>
      </c>
      <c r="G206" s="165" t="s">
        <v>151</v>
      </c>
      <c r="H206" s="166">
        <v>103.98</v>
      </c>
      <c r="I206" s="167"/>
      <c r="J206" s="166">
        <f t="shared" ref="J206:J212" si="10">ROUND(I206*H206,3)</f>
        <v>0</v>
      </c>
      <c r="K206" s="168"/>
      <c r="L206" s="33"/>
      <c r="M206" s="169" t="s">
        <v>1</v>
      </c>
      <c r="N206" s="170" t="s">
        <v>40</v>
      </c>
      <c r="O206" s="58"/>
      <c r="P206" s="171">
        <f t="shared" ref="P206:P212" si="11">O206*H206</f>
        <v>0</v>
      </c>
      <c r="Q206" s="171">
        <v>0</v>
      </c>
      <c r="R206" s="171">
        <f t="shared" ref="R206:R212" si="12">Q206*H206</f>
        <v>0</v>
      </c>
      <c r="S206" s="171">
        <v>4.5999999999999999E-2</v>
      </c>
      <c r="T206" s="172">
        <f t="shared" ref="T206:T212" si="13">S206*H206</f>
        <v>4.78308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3" t="s">
        <v>144</v>
      </c>
      <c r="AT206" s="173" t="s">
        <v>140</v>
      </c>
      <c r="AU206" s="173" t="s">
        <v>145</v>
      </c>
      <c r="AY206" s="17" t="s">
        <v>137</v>
      </c>
      <c r="BE206" s="174">
        <f t="shared" ref="BE206:BE212" si="14">IF(N206="základná",J206,0)</f>
        <v>0</v>
      </c>
      <c r="BF206" s="174">
        <f t="shared" ref="BF206:BF212" si="15">IF(N206="znížená",J206,0)</f>
        <v>0</v>
      </c>
      <c r="BG206" s="174">
        <f t="shared" ref="BG206:BG212" si="16">IF(N206="zákl. prenesená",J206,0)</f>
        <v>0</v>
      </c>
      <c r="BH206" s="174">
        <f t="shared" ref="BH206:BH212" si="17">IF(N206="zníž. prenesená",J206,0)</f>
        <v>0</v>
      </c>
      <c r="BI206" s="174">
        <f t="shared" ref="BI206:BI212" si="18">IF(N206="nulová",J206,0)</f>
        <v>0</v>
      </c>
      <c r="BJ206" s="17" t="s">
        <v>145</v>
      </c>
      <c r="BK206" s="175">
        <f t="shared" ref="BK206:BK212" si="19">ROUND(I206*H206,3)</f>
        <v>0</v>
      </c>
      <c r="BL206" s="17" t="s">
        <v>144</v>
      </c>
      <c r="BM206" s="173" t="s">
        <v>312</v>
      </c>
    </row>
    <row r="207" spans="1:65" s="2" customFormat="1" ht="33" customHeight="1">
      <c r="A207" s="32"/>
      <c r="B207" s="161"/>
      <c r="C207" s="162" t="s">
        <v>313</v>
      </c>
      <c r="D207" s="162" t="s">
        <v>140</v>
      </c>
      <c r="E207" s="163" t="s">
        <v>314</v>
      </c>
      <c r="F207" s="164" t="s">
        <v>315</v>
      </c>
      <c r="G207" s="165" t="s">
        <v>151</v>
      </c>
      <c r="H207" s="166">
        <v>71.293000000000006</v>
      </c>
      <c r="I207" s="167"/>
      <c r="J207" s="166">
        <f t="shared" si="10"/>
        <v>0</v>
      </c>
      <c r="K207" s="168"/>
      <c r="L207" s="33"/>
      <c r="M207" s="169" t="s">
        <v>1</v>
      </c>
      <c r="N207" s="170" t="s">
        <v>40</v>
      </c>
      <c r="O207" s="58"/>
      <c r="P207" s="171">
        <f t="shared" si="11"/>
        <v>0</v>
      </c>
      <c r="Q207" s="171">
        <v>0</v>
      </c>
      <c r="R207" s="171">
        <f t="shared" si="12"/>
        <v>0</v>
      </c>
      <c r="S207" s="171">
        <v>5.8999999999999997E-2</v>
      </c>
      <c r="T207" s="172">
        <f t="shared" si="13"/>
        <v>4.2062870000000006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3" t="s">
        <v>144</v>
      </c>
      <c r="AT207" s="173" t="s">
        <v>140</v>
      </c>
      <c r="AU207" s="173" t="s">
        <v>145</v>
      </c>
      <c r="AY207" s="17" t="s">
        <v>137</v>
      </c>
      <c r="BE207" s="174">
        <f t="shared" si="14"/>
        <v>0</v>
      </c>
      <c r="BF207" s="174">
        <f t="shared" si="15"/>
        <v>0</v>
      </c>
      <c r="BG207" s="174">
        <f t="shared" si="16"/>
        <v>0</v>
      </c>
      <c r="BH207" s="174">
        <f t="shared" si="17"/>
        <v>0</v>
      </c>
      <c r="BI207" s="174">
        <f t="shared" si="18"/>
        <v>0</v>
      </c>
      <c r="BJ207" s="17" t="s">
        <v>145</v>
      </c>
      <c r="BK207" s="175">
        <f t="shared" si="19"/>
        <v>0</v>
      </c>
      <c r="BL207" s="17" t="s">
        <v>144</v>
      </c>
      <c r="BM207" s="173" t="s">
        <v>316</v>
      </c>
    </row>
    <row r="208" spans="1:65" s="2" customFormat="1" ht="21.75" customHeight="1">
      <c r="A208" s="32"/>
      <c r="B208" s="161"/>
      <c r="C208" s="162" t="s">
        <v>317</v>
      </c>
      <c r="D208" s="162" t="s">
        <v>140</v>
      </c>
      <c r="E208" s="163" t="s">
        <v>318</v>
      </c>
      <c r="F208" s="164" t="s">
        <v>319</v>
      </c>
      <c r="G208" s="165" t="s">
        <v>320</v>
      </c>
      <c r="H208" s="166">
        <v>150</v>
      </c>
      <c r="I208" s="167"/>
      <c r="J208" s="166">
        <f t="shared" si="10"/>
        <v>0</v>
      </c>
      <c r="K208" s="168"/>
      <c r="L208" s="33"/>
      <c r="M208" s="169" t="s">
        <v>1</v>
      </c>
      <c r="N208" s="170" t="s">
        <v>40</v>
      </c>
      <c r="O208" s="58"/>
      <c r="P208" s="171">
        <f t="shared" si="11"/>
        <v>0</v>
      </c>
      <c r="Q208" s="171">
        <v>0</v>
      </c>
      <c r="R208" s="171">
        <f t="shared" si="12"/>
        <v>0</v>
      </c>
      <c r="S208" s="171">
        <v>0</v>
      </c>
      <c r="T208" s="172">
        <f t="shared" si="1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3" t="s">
        <v>144</v>
      </c>
      <c r="AT208" s="173" t="s">
        <v>140</v>
      </c>
      <c r="AU208" s="173" t="s">
        <v>145</v>
      </c>
      <c r="AY208" s="17" t="s">
        <v>137</v>
      </c>
      <c r="BE208" s="174">
        <f t="shared" si="14"/>
        <v>0</v>
      </c>
      <c r="BF208" s="174">
        <f t="shared" si="15"/>
        <v>0</v>
      </c>
      <c r="BG208" s="174">
        <f t="shared" si="16"/>
        <v>0</v>
      </c>
      <c r="BH208" s="174">
        <f t="shared" si="17"/>
        <v>0</v>
      </c>
      <c r="BI208" s="174">
        <f t="shared" si="18"/>
        <v>0</v>
      </c>
      <c r="BJ208" s="17" t="s">
        <v>145</v>
      </c>
      <c r="BK208" s="175">
        <f t="shared" si="19"/>
        <v>0</v>
      </c>
      <c r="BL208" s="17" t="s">
        <v>144</v>
      </c>
      <c r="BM208" s="173" t="s">
        <v>321</v>
      </c>
    </row>
    <row r="209" spans="1:65" s="2" customFormat="1" ht="21.75" customHeight="1">
      <c r="A209" s="32"/>
      <c r="B209" s="161"/>
      <c r="C209" s="162" t="s">
        <v>322</v>
      </c>
      <c r="D209" s="162" t="s">
        <v>140</v>
      </c>
      <c r="E209" s="163" t="s">
        <v>323</v>
      </c>
      <c r="F209" s="164" t="s">
        <v>324</v>
      </c>
      <c r="G209" s="165" t="s">
        <v>156</v>
      </c>
      <c r="H209" s="166">
        <v>2</v>
      </c>
      <c r="I209" s="167"/>
      <c r="J209" s="166">
        <f t="shared" si="10"/>
        <v>0</v>
      </c>
      <c r="K209" s="168"/>
      <c r="L209" s="33"/>
      <c r="M209" s="169" t="s">
        <v>1</v>
      </c>
      <c r="N209" s="170" t="s">
        <v>40</v>
      </c>
      <c r="O209" s="58"/>
      <c r="P209" s="171">
        <f t="shared" si="11"/>
        <v>0</v>
      </c>
      <c r="Q209" s="171">
        <v>0</v>
      </c>
      <c r="R209" s="171">
        <f t="shared" si="12"/>
        <v>0</v>
      </c>
      <c r="S209" s="171">
        <v>0</v>
      </c>
      <c r="T209" s="172">
        <f t="shared" si="1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3" t="s">
        <v>144</v>
      </c>
      <c r="AT209" s="173" t="s">
        <v>140</v>
      </c>
      <c r="AU209" s="173" t="s">
        <v>145</v>
      </c>
      <c r="AY209" s="17" t="s">
        <v>137</v>
      </c>
      <c r="BE209" s="174">
        <f t="shared" si="14"/>
        <v>0</v>
      </c>
      <c r="BF209" s="174">
        <f t="shared" si="15"/>
        <v>0</v>
      </c>
      <c r="BG209" s="174">
        <f t="shared" si="16"/>
        <v>0</v>
      </c>
      <c r="BH209" s="174">
        <f t="shared" si="17"/>
        <v>0</v>
      </c>
      <c r="BI209" s="174">
        <f t="shared" si="18"/>
        <v>0</v>
      </c>
      <c r="BJ209" s="17" t="s">
        <v>145</v>
      </c>
      <c r="BK209" s="175">
        <f t="shared" si="19"/>
        <v>0</v>
      </c>
      <c r="BL209" s="17" t="s">
        <v>144</v>
      </c>
      <c r="BM209" s="173" t="s">
        <v>325</v>
      </c>
    </row>
    <row r="210" spans="1:65" s="2" customFormat="1" ht="33" customHeight="1">
      <c r="A210" s="32"/>
      <c r="B210" s="161"/>
      <c r="C210" s="162" t="s">
        <v>326</v>
      </c>
      <c r="D210" s="162" t="s">
        <v>140</v>
      </c>
      <c r="E210" s="163" t="s">
        <v>327</v>
      </c>
      <c r="F210" s="164" t="s">
        <v>328</v>
      </c>
      <c r="G210" s="165" t="s">
        <v>143</v>
      </c>
      <c r="H210" s="166">
        <v>2.5</v>
      </c>
      <c r="I210" s="167"/>
      <c r="J210" s="166">
        <f t="shared" si="10"/>
        <v>0</v>
      </c>
      <c r="K210" s="168"/>
      <c r="L210" s="33"/>
      <c r="M210" s="169" t="s">
        <v>1</v>
      </c>
      <c r="N210" s="170" t="s">
        <v>40</v>
      </c>
      <c r="O210" s="58"/>
      <c r="P210" s="171">
        <f t="shared" si="11"/>
        <v>0</v>
      </c>
      <c r="Q210" s="171">
        <v>0</v>
      </c>
      <c r="R210" s="171">
        <f t="shared" si="12"/>
        <v>0</v>
      </c>
      <c r="S210" s="171">
        <v>0</v>
      </c>
      <c r="T210" s="172">
        <f t="shared" si="1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3" t="s">
        <v>144</v>
      </c>
      <c r="AT210" s="173" t="s">
        <v>140</v>
      </c>
      <c r="AU210" s="173" t="s">
        <v>145</v>
      </c>
      <c r="AY210" s="17" t="s">
        <v>137</v>
      </c>
      <c r="BE210" s="174">
        <f t="shared" si="14"/>
        <v>0</v>
      </c>
      <c r="BF210" s="174">
        <f t="shared" si="15"/>
        <v>0</v>
      </c>
      <c r="BG210" s="174">
        <f t="shared" si="16"/>
        <v>0</v>
      </c>
      <c r="BH210" s="174">
        <f t="shared" si="17"/>
        <v>0</v>
      </c>
      <c r="BI210" s="174">
        <f t="shared" si="18"/>
        <v>0</v>
      </c>
      <c r="BJ210" s="17" t="s">
        <v>145</v>
      </c>
      <c r="BK210" s="175">
        <f t="shared" si="19"/>
        <v>0</v>
      </c>
      <c r="BL210" s="17" t="s">
        <v>144</v>
      </c>
      <c r="BM210" s="173" t="s">
        <v>329</v>
      </c>
    </row>
    <row r="211" spans="1:65" s="2" customFormat="1" ht="16.5" customHeight="1">
      <c r="A211" s="32"/>
      <c r="B211" s="161"/>
      <c r="C211" s="162" t="s">
        <v>330</v>
      </c>
      <c r="D211" s="162" t="s">
        <v>140</v>
      </c>
      <c r="E211" s="163" t="s">
        <v>331</v>
      </c>
      <c r="F211" s="164" t="s">
        <v>332</v>
      </c>
      <c r="G211" s="165" t="s">
        <v>333</v>
      </c>
      <c r="H211" s="166">
        <v>16.190000000000001</v>
      </c>
      <c r="I211" s="167"/>
      <c r="J211" s="166">
        <f t="shared" si="10"/>
        <v>0</v>
      </c>
      <c r="K211" s="168"/>
      <c r="L211" s="33"/>
      <c r="M211" s="169" t="s">
        <v>1</v>
      </c>
      <c r="N211" s="170" t="s">
        <v>40</v>
      </c>
      <c r="O211" s="58"/>
      <c r="P211" s="171">
        <f t="shared" si="11"/>
        <v>0</v>
      </c>
      <c r="Q211" s="171">
        <v>0</v>
      </c>
      <c r="R211" s="171">
        <f t="shared" si="12"/>
        <v>0</v>
      </c>
      <c r="S211" s="171">
        <v>0</v>
      </c>
      <c r="T211" s="172">
        <f t="shared" si="1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3" t="s">
        <v>144</v>
      </c>
      <c r="AT211" s="173" t="s">
        <v>140</v>
      </c>
      <c r="AU211" s="173" t="s">
        <v>145</v>
      </c>
      <c r="AY211" s="17" t="s">
        <v>137</v>
      </c>
      <c r="BE211" s="174">
        <f t="shared" si="14"/>
        <v>0</v>
      </c>
      <c r="BF211" s="174">
        <f t="shared" si="15"/>
        <v>0</v>
      </c>
      <c r="BG211" s="174">
        <f t="shared" si="16"/>
        <v>0</v>
      </c>
      <c r="BH211" s="174">
        <f t="shared" si="17"/>
        <v>0</v>
      </c>
      <c r="BI211" s="174">
        <f t="shared" si="18"/>
        <v>0</v>
      </c>
      <c r="BJ211" s="17" t="s">
        <v>145</v>
      </c>
      <c r="BK211" s="175">
        <f t="shared" si="19"/>
        <v>0</v>
      </c>
      <c r="BL211" s="17" t="s">
        <v>144</v>
      </c>
      <c r="BM211" s="173" t="s">
        <v>334</v>
      </c>
    </row>
    <row r="212" spans="1:65" s="2" customFormat="1" ht="21.75" customHeight="1">
      <c r="A212" s="32"/>
      <c r="B212" s="161"/>
      <c r="C212" s="162" t="s">
        <v>335</v>
      </c>
      <c r="D212" s="162" t="s">
        <v>140</v>
      </c>
      <c r="E212" s="163" t="s">
        <v>336</v>
      </c>
      <c r="F212" s="164" t="s">
        <v>337</v>
      </c>
      <c r="G212" s="165" t="s">
        <v>333</v>
      </c>
      <c r="H212" s="166">
        <v>242.85</v>
      </c>
      <c r="I212" s="167"/>
      <c r="J212" s="166">
        <f t="shared" si="10"/>
        <v>0</v>
      </c>
      <c r="K212" s="168"/>
      <c r="L212" s="33"/>
      <c r="M212" s="169" t="s">
        <v>1</v>
      </c>
      <c r="N212" s="170" t="s">
        <v>40</v>
      </c>
      <c r="O212" s="58"/>
      <c r="P212" s="171">
        <f t="shared" si="11"/>
        <v>0</v>
      </c>
      <c r="Q212" s="171">
        <v>0</v>
      </c>
      <c r="R212" s="171">
        <f t="shared" si="12"/>
        <v>0</v>
      </c>
      <c r="S212" s="171">
        <v>0</v>
      </c>
      <c r="T212" s="172">
        <f t="shared" si="1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3" t="s">
        <v>144</v>
      </c>
      <c r="AT212" s="173" t="s">
        <v>140</v>
      </c>
      <c r="AU212" s="173" t="s">
        <v>145</v>
      </c>
      <c r="AY212" s="17" t="s">
        <v>137</v>
      </c>
      <c r="BE212" s="174">
        <f t="shared" si="14"/>
        <v>0</v>
      </c>
      <c r="BF212" s="174">
        <f t="shared" si="15"/>
        <v>0</v>
      </c>
      <c r="BG212" s="174">
        <f t="shared" si="16"/>
        <v>0</v>
      </c>
      <c r="BH212" s="174">
        <f t="shared" si="17"/>
        <v>0</v>
      </c>
      <c r="BI212" s="174">
        <f t="shared" si="18"/>
        <v>0</v>
      </c>
      <c r="BJ212" s="17" t="s">
        <v>145</v>
      </c>
      <c r="BK212" s="175">
        <f t="shared" si="19"/>
        <v>0</v>
      </c>
      <c r="BL212" s="17" t="s">
        <v>144</v>
      </c>
      <c r="BM212" s="173" t="s">
        <v>338</v>
      </c>
    </row>
    <row r="213" spans="1:65" s="13" customFormat="1">
      <c r="B213" s="176"/>
      <c r="D213" s="177" t="s">
        <v>147</v>
      </c>
      <c r="F213" s="179" t="s">
        <v>339</v>
      </c>
      <c r="H213" s="180">
        <v>242.85</v>
      </c>
      <c r="I213" s="181"/>
      <c r="L213" s="176"/>
      <c r="M213" s="182"/>
      <c r="N213" s="183"/>
      <c r="O213" s="183"/>
      <c r="P213" s="183"/>
      <c r="Q213" s="183"/>
      <c r="R213" s="183"/>
      <c r="S213" s="183"/>
      <c r="T213" s="184"/>
      <c r="AT213" s="178" t="s">
        <v>147</v>
      </c>
      <c r="AU213" s="178" t="s">
        <v>145</v>
      </c>
      <c r="AV213" s="13" t="s">
        <v>145</v>
      </c>
      <c r="AW213" s="13" t="s">
        <v>3</v>
      </c>
      <c r="AX213" s="13" t="s">
        <v>82</v>
      </c>
      <c r="AY213" s="178" t="s">
        <v>137</v>
      </c>
    </row>
    <row r="214" spans="1:65" s="2" customFormat="1" ht="21.75" customHeight="1">
      <c r="A214" s="32"/>
      <c r="B214" s="161"/>
      <c r="C214" s="162" t="s">
        <v>340</v>
      </c>
      <c r="D214" s="162" t="s">
        <v>140</v>
      </c>
      <c r="E214" s="163" t="s">
        <v>341</v>
      </c>
      <c r="F214" s="164" t="s">
        <v>342</v>
      </c>
      <c r="G214" s="165" t="s">
        <v>333</v>
      </c>
      <c r="H214" s="166">
        <v>16.190000000000001</v>
      </c>
      <c r="I214" s="167"/>
      <c r="J214" s="166">
        <f>ROUND(I214*H214,3)</f>
        <v>0</v>
      </c>
      <c r="K214" s="168"/>
      <c r="L214" s="33"/>
      <c r="M214" s="169" t="s">
        <v>1</v>
      </c>
      <c r="N214" s="170" t="s">
        <v>40</v>
      </c>
      <c r="O214" s="58"/>
      <c r="P214" s="171">
        <f>O214*H214</f>
        <v>0</v>
      </c>
      <c r="Q214" s="171">
        <v>0</v>
      </c>
      <c r="R214" s="171">
        <f>Q214*H214</f>
        <v>0</v>
      </c>
      <c r="S214" s="171">
        <v>0</v>
      </c>
      <c r="T214" s="172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3" t="s">
        <v>144</v>
      </c>
      <c r="AT214" s="173" t="s">
        <v>140</v>
      </c>
      <c r="AU214" s="173" t="s">
        <v>145</v>
      </c>
      <c r="AY214" s="17" t="s">
        <v>137</v>
      </c>
      <c r="BE214" s="174">
        <f>IF(N214="základná",J214,0)</f>
        <v>0</v>
      </c>
      <c r="BF214" s="174">
        <f>IF(N214="znížená",J214,0)</f>
        <v>0</v>
      </c>
      <c r="BG214" s="174">
        <f>IF(N214="zákl. prenesená",J214,0)</f>
        <v>0</v>
      </c>
      <c r="BH214" s="174">
        <f>IF(N214="zníž. prenesená",J214,0)</f>
        <v>0</v>
      </c>
      <c r="BI214" s="174">
        <f>IF(N214="nulová",J214,0)</f>
        <v>0</v>
      </c>
      <c r="BJ214" s="17" t="s">
        <v>145</v>
      </c>
      <c r="BK214" s="175">
        <f>ROUND(I214*H214,3)</f>
        <v>0</v>
      </c>
      <c r="BL214" s="17" t="s">
        <v>144</v>
      </c>
      <c r="BM214" s="173" t="s">
        <v>343</v>
      </c>
    </row>
    <row r="215" spans="1:65" s="2" customFormat="1" ht="21.75" customHeight="1">
      <c r="A215" s="32"/>
      <c r="B215" s="161"/>
      <c r="C215" s="162" t="s">
        <v>344</v>
      </c>
      <c r="D215" s="162" t="s">
        <v>140</v>
      </c>
      <c r="E215" s="163" t="s">
        <v>345</v>
      </c>
      <c r="F215" s="164" t="s">
        <v>346</v>
      </c>
      <c r="G215" s="165" t="s">
        <v>333</v>
      </c>
      <c r="H215" s="166">
        <v>32.380000000000003</v>
      </c>
      <c r="I215" s="167"/>
      <c r="J215" s="166">
        <f>ROUND(I215*H215,3)</f>
        <v>0</v>
      </c>
      <c r="K215" s="168"/>
      <c r="L215" s="33"/>
      <c r="M215" s="169" t="s">
        <v>1</v>
      </c>
      <c r="N215" s="170" t="s">
        <v>40</v>
      </c>
      <c r="O215" s="58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3" t="s">
        <v>144</v>
      </c>
      <c r="AT215" s="173" t="s">
        <v>140</v>
      </c>
      <c r="AU215" s="173" t="s">
        <v>145</v>
      </c>
      <c r="AY215" s="17" t="s">
        <v>137</v>
      </c>
      <c r="BE215" s="174">
        <f>IF(N215="základná",J215,0)</f>
        <v>0</v>
      </c>
      <c r="BF215" s="174">
        <f>IF(N215="znížená",J215,0)</f>
        <v>0</v>
      </c>
      <c r="BG215" s="174">
        <f>IF(N215="zákl. prenesená",J215,0)</f>
        <v>0</v>
      </c>
      <c r="BH215" s="174">
        <f>IF(N215="zníž. prenesená",J215,0)</f>
        <v>0</v>
      </c>
      <c r="BI215" s="174">
        <f>IF(N215="nulová",J215,0)</f>
        <v>0</v>
      </c>
      <c r="BJ215" s="17" t="s">
        <v>145</v>
      </c>
      <c r="BK215" s="175">
        <f>ROUND(I215*H215,3)</f>
        <v>0</v>
      </c>
      <c r="BL215" s="17" t="s">
        <v>144</v>
      </c>
      <c r="BM215" s="173" t="s">
        <v>347</v>
      </c>
    </row>
    <row r="216" spans="1:65" s="13" customFormat="1">
      <c r="B216" s="176"/>
      <c r="D216" s="177" t="s">
        <v>147</v>
      </c>
      <c r="F216" s="179" t="s">
        <v>348</v>
      </c>
      <c r="H216" s="180">
        <v>32.380000000000003</v>
      </c>
      <c r="I216" s="181"/>
      <c r="L216" s="176"/>
      <c r="M216" s="182"/>
      <c r="N216" s="183"/>
      <c r="O216" s="183"/>
      <c r="P216" s="183"/>
      <c r="Q216" s="183"/>
      <c r="R216" s="183"/>
      <c r="S216" s="183"/>
      <c r="T216" s="184"/>
      <c r="AT216" s="178" t="s">
        <v>147</v>
      </c>
      <c r="AU216" s="178" t="s">
        <v>145</v>
      </c>
      <c r="AV216" s="13" t="s">
        <v>145</v>
      </c>
      <c r="AW216" s="13" t="s">
        <v>3</v>
      </c>
      <c r="AX216" s="13" t="s">
        <v>82</v>
      </c>
      <c r="AY216" s="178" t="s">
        <v>137</v>
      </c>
    </row>
    <row r="217" spans="1:65" s="2" customFormat="1" ht="21.75" customHeight="1">
      <c r="A217" s="32"/>
      <c r="B217" s="161"/>
      <c r="C217" s="162" t="s">
        <v>349</v>
      </c>
      <c r="D217" s="162" t="s">
        <v>140</v>
      </c>
      <c r="E217" s="163" t="s">
        <v>350</v>
      </c>
      <c r="F217" s="164" t="s">
        <v>351</v>
      </c>
      <c r="G217" s="165" t="s">
        <v>333</v>
      </c>
      <c r="H217" s="166">
        <v>16.190000000000001</v>
      </c>
      <c r="I217" s="167"/>
      <c r="J217" s="166">
        <f>ROUND(I217*H217,3)</f>
        <v>0</v>
      </c>
      <c r="K217" s="168"/>
      <c r="L217" s="33"/>
      <c r="M217" s="169" t="s">
        <v>1</v>
      </c>
      <c r="N217" s="170" t="s">
        <v>40</v>
      </c>
      <c r="O217" s="58"/>
      <c r="P217" s="171">
        <f>O217*H217</f>
        <v>0</v>
      </c>
      <c r="Q217" s="171">
        <v>0</v>
      </c>
      <c r="R217" s="171">
        <f>Q217*H217</f>
        <v>0</v>
      </c>
      <c r="S217" s="171">
        <v>0</v>
      </c>
      <c r="T217" s="172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3" t="s">
        <v>144</v>
      </c>
      <c r="AT217" s="173" t="s">
        <v>140</v>
      </c>
      <c r="AU217" s="173" t="s">
        <v>145</v>
      </c>
      <c r="AY217" s="17" t="s">
        <v>137</v>
      </c>
      <c r="BE217" s="174">
        <f>IF(N217="základná",J217,0)</f>
        <v>0</v>
      </c>
      <c r="BF217" s="174">
        <f>IF(N217="znížená",J217,0)</f>
        <v>0</v>
      </c>
      <c r="BG217" s="174">
        <f>IF(N217="zákl. prenesená",J217,0)</f>
        <v>0</v>
      </c>
      <c r="BH217" s="174">
        <f>IF(N217="zníž. prenesená",J217,0)</f>
        <v>0</v>
      </c>
      <c r="BI217" s="174">
        <f>IF(N217="nulová",J217,0)</f>
        <v>0</v>
      </c>
      <c r="BJ217" s="17" t="s">
        <v>145</v>
      </c>
      <c r="BK217" s="175">
        <f>ROUND(I217*H217,3)</f>
        <v>0</v>
      </c>
      <c r="BL217" s="17" t="s">
        <v>144</v>
      </c>
      <c r="BM217" s="173" t="s">
        <v>352</v>
      </c>
    </row>
    <row r="218" spans="1:65" s="12" customFormat="1" ht="22.8" customHeight="1">
      <c r="B218" s="148"/>
      <c r="D218" s="149" t="s">
        <v>73</v>
      </c>
      <c r="E218" s="159" t="s">
        <v>353</v>
      </c>
      <c r="F218" s="159" t="s">
        <v>354</v>
      </c>
      <c r="I218" s="151"/>
      <c r="J218" s="160">
        <f>BK218</f>
        <v>0</v>
      </c>
      <c r="L218" s="148"/>
      <c r="M218" s="153"/>
      <c r="N218" s="154"/>
      <c r="O218" s="154"/>
      <c r="P218" s="155">
        <f>P219</f>
        <v>0</v>
      </c>
      <c r="Q218" s="154"/>
      <c r="R218" s="155">
        <f>R219</f>
        <v>0</v>
      </c>
      <c r="S218" s="154"/>
      <c r="T218" s="156">
        <f>T219</f>
        <v>0</v>
      </c>
      <c r="AR218" s="149" t="s">
        <v>82</v>
      </c>
      <c r="AT218" s="157" t="s">
        <v>73</v>
      </c>
      <c r="AU218" s="157" t="s">
        <v>82</v>
      </c>
      <c r="AY218" s="149" t="s">
        <v>137</v>
      </c>
      <c r="BK218" s="158">
        <f>BK219</f>
        <v>0</v>
      </c>
    </row>
    <row r="219" spans="1:65" s="2" customFormat="1" ht="21.75" customHeight="1">
      <c r="A219" s="32"/>
      <c r="B219" s="161"/>
      <c r="C219" s="162" t="s">
        <v>355</v>
      </c>
      <c r="D219" s="162" t="s">
        <v>140</v>
      </c>
      <c r="E219" s="163" t="s">
        <v>356</v>
      </c>
      <c r="F219" s="164" t="s">
        <v>357</v>
      </c>
      <c r="G219" s="165" t="s">
        <v>333</v>
      </c>
      <c r="H219" s="166">
        <v>44.188000000000002</v>
      </c>
      <c r="I219" s="167"/>
      <c r="J219" s="166">
        <f>ROUND(I219*H219,3)</f>
        <v>0</v>
      </c>
      <c r="K219" s="168"/>
      <c r="L219" s="33"/>
      <c r="M219" s="169" t="s">
        <v>1</v>
      </c>
      <c r="N219" s="170" t="s">
        <v>40</v>
      </c>
      <c r="O219" s="58"/>
      <c r="P219" s="171">
        <f>O219*H219</f>
        <v>0</v>
      </c>
      <c r="Q219" s="171">
        <v>0</v>
      </c>
      <c r="R219" s="171">
        <f>Q219*H219</f>
        <v>0</v>
      </c>
      <c r="S219" s="171">
        <v>0</v>
      </c>
      <c r="T219" s="172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3" t="s">
        <v>144</v>
      </c>
      <c r="AT219" s="173" t="s">
        <v>140</v>
      </c>
      <c r="AU219" s="173" t="s">
        <v>145</v>
      </c>
      <c r="AY219" s="17" t="s">
        <v>137</v>
      </c>
      <c r="BE219" s="174">
        <f>IF(N219="základná",J219,0)</f>
        <v>0</v>
      </c>
      <c r="BF219" s="174">
        <f>IF(N219="znížená",J219,0)</f>
        <v>0</v>
      </c>
      <c r="BG219" s="174">
        <f>IF(N219="zákl. prenesená",J219,0)</f>
        <v>0</v>
      </c>
      <c r="BH219" s="174">
        <f>IF(N219="zníž. prenesená",J219,0)</f>
        <v>0</v>
      </c>
      <c r="BI219" s="174">
        <f>IF(N219="nulová",J219,0)</f>
        <v>0</v>
      </c>
      <c r="BJ219" s="17" t="s">
        <v>145</v>
      </c>
      <c r="BK219" s="175">
        <f>ROUND(I219*H219,3)</f>
        <v>0</v>
      </c>
      <c r="BL219" s="17" t="s">
        <v>144</v>
      </c>
      <c r="BM219" s="173" t="s">
        <v>358</v>
      </c>
    </row>
    <row r="220" spans="1:65" s="12" customFormat="1" ht="25.95" customHeight="1">
      <c r="B220" s="148"/>
      <c r="D220" s="149" t="s">
        <v>73</v>
      </c>
      <c r="E220" s="150" t="s">
        <v>359</v>
      </c>
      <c r="F220" s="150" t="s">
        <v>360</v>
      </c>
      <c r="I220" s="151"/>
      <c r="J220" s="152">
        <f>BK220</f>
        <v>0</v>
      </c>
      <c r="L220" s="148"/>
      <c r="M220" s="153"/>
      <c r="N220" s="154"/>
      <c r="O220" s="154"/>
      <c r="P220" s="155">
        <f>P221+P235+P240+P253+P259+P269+P279+P282+P286+P310+P321+P326+P331</f>
        <v>0</v>
      </c>
      <c r="Q220" s="154"/>
      <c r="R220" s="155">
        <f>R221+R235+R240+R253+R259+R269+R279+R282+R286+R310+R321+R326+R331</f>
        <v>6.0988827000000008</v>
      </c>
      <c r="S220" s="154"/>
      <c r="T220" s="156">
        <f>T221+T235+T240+T253+T259+T269+T279+T282+T286+T310+T321+T326+T331</f>
        <v>0.45996600000000004</v>
      </c>
      <c r="AR220" s="149" t="s">
        <v>145</v>
      </c>
      <c r="AT220" s="157" t="s">
        <v>73</v>
      </c>
      <c r="AU220" s="157" t="s">
        <v>74</v>
      </c>
      <c r="AY220" s="149" t="s">
        <v>137</v>
      </c>
      <c r="BK220" s="158">
        <f>BK221+BK235+BK240+BK253+BK259+BK269+BK279+BK282+BK286+BK310+BK321+BK326+BK331</f>
        <v>0</v>
      </c>
    </row>
    <row r="221" spans="1:65" s="12" customFormat="1" ht="22.8" customHeight="1">
      <c r="B221" s="148"/>
      <c r="D221" s="149" t="s">
        <v>73</v>
      </c>
      <c r="E221" s="159" t="s">
        <v>361</v>
      </c>
      <c r="F221" s="159" t="s">
        <v>362</v>
      </c>
      <c r="I221" s="151"/>
      <c r="J221" s="160">
        <f>BK221</f>
        <v>0</v>
      </c>
      <c r="L221" s="148"/>
      <c r="M221" s="153"/>
      <c r="N221" s="154"/>
      <c r="O221" s="154"/>
      <c r="P221" s="155">
        <f>SUM(P222:P234)</f>
        <v>0</v>
      </c>
      <c r="Q221" s="154"/>
      <c r="R221" s="155">
        <f>SUM(R222:R234)</f>
        <v>0.43217640000000002</v>
      </c>
      <c r="S221" s="154"/>
      <c r="T221" s="156">
        <f>SUM(T222:T234)</f>
        <v>0</v>
      </c>
      <c r="AR221" s="149" t="s">
        <v>145</v>
      </c>
      <c r="AT221" s="157" t="s">
        <v>73</v>
      </c>
      <c r="AU221" s="157" t="s">
        <v>82</v>
      </c>
      <c r="AY221" s="149" t="s">
        <v>137</v>
      </c>
      <c r="BK221" s="158">
        <f>SUM(BK222:BK234)</f>
        <v>0</v>
      </c>
    </row>
    <row r="222" spans="1:65" s="2" customFormat="1" ht="21.75" customHeight="1">
      <c r="A222" s="32"/>
      <c r="B222" s="161"/>
      <c r="C222" s="162" t="s">
        <v>363</v>
      </c>
      <c r="D222" s="162" t="s">
        <v>140</v>
      </c>
      <c r="E222" s="163" t="s">
        <v>364</v>
      </c>
      <c r="F222" s="164" t="s">
        <v>365</v>
      </c>
      <c r="G222" s="165" t="s">
        <v>151</v>
      </c>
      <c r="H222" s="166">
        <v>73.28</v>
      </c>
      <c r="I222" s="167"/>
      <c r="J222" s="166">
        <f>ROUND(I222*H222,3)</f>
        <v>0</v>
      </c>
      <c r="K222" s="168"/>
      <c r="L222" s="33"/>
      <c r="M222" s="169" t="s">
        <v>1</v>
      </c>
      <c r="N222" s="170" t="s">
        <v>40</v>
      </c>
      <c r="O222" s="58"/>
      <c r="P222" s="171">
        <f>O222*H222</f>
        <v>0</v>
      </c>
      <c r="Q222" s="171">
        <v>0</v>
      </c>
      <c r="R222" s="171">
        <f>Q222*H222</f>
        <v>0</v>
      </c>
      <c r="S222" s="171">
        <v>0</v>
      </c>
      <c r="T222" s="17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3" t="s">
        <v>224</v>
      </c>
      <c r="AT222" s="173" t="s">
        <v>140</v>
      </c>
      <c r="AU222" s="173" t="s">
        <v>145</v>
      </c>
      <c r="AY222" s="17" t="s">
        <v>137</v>
      </c>
      <c r="BE222" s="174">
        <f>IF(N222="základná",J222,0)</f>
        <v>0</v>
      </c>
      <c r="BF222" s="174">
        <f>IF(N222="znížená",J222,0)</f>
        <v>0</v>
      </c>
      <c r="BG222" s="174">
        <f>IF(N222="zákl. prenesená",J222,0)</f>
        <v>0</v>
      </c>
      <c r="BH222" s="174">
        <f>IF(N222="zníž. prenesená",J222,0)</f>
        <v>0</v>
      </c>
      <c r="BI222" s="174">
        <f>IF(N222="nulová",J222,0)</f>
        <v>0</v>
      </c>
      <c r="BJ222" s="17" t="s">
        <v>145</v>
      </c>
      <c r="BK222" s="175">
        <f>ROUND(I222*H222,3)</f>
        <v>0</v>
      </c>
      <c r="BL222" s="17" t="s">
        <v>224</v>
      </c>
      <c r="BM222" s="173" t="s">
        <v>366</v>
      </c>
    </row>
    <row r="223" spans="1:65" s="2" customFormat="1" ht="16.5" customHeight="1">
      <c r="A223" s="32"/>
      <c r="B223" s="161"/>
      <c r="C223" s="200" t="s">
        <v>367</v>
      </c>
      <c r="D223" s="200" t="s">
        <v>229</v>
      </c>
      <c r="E223" s="201" t="s">
        <v>368</v>
      </c>
      <c r="F223" s="202" t="s">
        <v>369</v>
      </c>
      <c r="G223" s="203" t="s">
        <v>333</v>
      </c>
      <c r="H223" s="204">
        <v>2.1999999999999999E-2</v>
      </c>
      <c r="I223" s="205"/>
      <c r="J223" s="204">
        <f>ROUND(I223*H223,3)</f>
        <v>0</v>
      </c>
      <c r="K223" s="206"/>
      <c r="L223" s="207"/>
      <c r="M223" s="208" t="s">
        <v>1</v>
      </c>
      <c r="N223" s="209" t="s">
        <v>40</v>
      </c>
      <c r="O223" s="58"/>
      <c r="P223" s="171">
        <f>O223*H223</f>
        <v>0</v>
      </c>
      <c r="Q223" s="171">
        <v>1</v>
      </c>
      <c r="R223" s="171">
        <f>Q223*H223</f>
        <v>2.1999999999999999E-2</v>
      </c>
      <c r="S223" s="171">
        <v>0</v>
      </c>
      <c r="T223" s="172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3" t="s">
        <v>294</v>
      </c>
      <c r="AT223" s="173" t="s">
        <v>229</v>
      </c>
      <c r="AU223" s="173" t="s">
        <v>145</v>
      </c>
      <c r="AY223" s="17" t="s">
        <v>137</v>
      </c>
      <c r="BE223" s="174">
        <f>IF(N223="základná",J223,0)</f>
        <v>0</v>
      </c>
      <c r="BF223" s="174">
        <f>IF(N223="znížená",J223,0)</f>
        <v>0</v>
      </c>
      <c r="BG223" s="174">
        <f>IF(N223="zákl. prenesená",J223,0)</f>
        <v>0</v>
      </c>
      <c r="BH223" s="174">
        <f>IF(N223="zníž. prenesená",J223,0)</f>
        <v>0</v>
      </c>
      <c r="BI223" s="174">
        <f>IF(N223="nulová",J223,0)</f>
        <v>0</v>
      </c>
      <c r="BJ223" s="17" t="s">
        <v>145</v>
      </c>
      <c r="BK223" s="175">
        <f>ROUND(I223*H223,3)</f>
        <v>0</v>
      </c>
      <c r="BL223" s="17" t="s">
        <v>224</v>
      </c>
      <c r="BM223" s="173" t="s">
        <v>370</v>
      </c>
    </row>
    <row r="224" spans="1:65" s="13" customFormat="1">
      <c r="B224" s="176"/>
      <c r="D224" s="177" t="s">
        <v>147</v>
      </c>
      <c r="F224" s="179" t="s">
        <v>371</v>
      </c>
      <c r="H224" s="180">
        <v>2.1999999999999999E-2</v>
      </c>
      <c r="I224" s="181"/>
      <c r="L224" s="176"/>
      <c r="M224" s="182"/>
      <c r="N224" s="183"/>
      <c r="O224" s="183"/>
      <c r="P224" s="183"/>
      <c r="Q224" s="183"/>
      <c r="R224" s="183"/>
      <c r="S224" s="183"/>
      <c r="T224" s="184"/>
      <c r="AT224" s="178" t="s">
        <v>147</v>
      </c>
      <c r="AU224" s="178" t="s">
        <v>145</v>
      </c>
      <c r="AV224" s="13" t="s">
        <v>145</v>
      </c>
      <c r="AW224" s="13" t="s">
        <v>3</v>
      </c>
      <c r="AX224" s="13" t="s">
        <v>82</v>
      </c>
      <c r="AY224" s="178" t="s">
        <v>137</v>
      </c>
    </row>
    <row r="225" spans="1:65" s="2" customFormat="1" ht="21.75" customHeight="1">
      <c r="A225" s="32"/>
      <c r="B225" s="161"/>
      <c r="C225" s="162" t="s">
        <v>372</v>
      </c>
      <c r="D225" s="162" t="s">
        <v>140</v>
      </c>
      <c r="E225" s="163" t="s">
        <v>373</v>
      </c>
      <c r="F225" s="164" t="s">
        <v>374</v>
      </c>
      <c r="G225" s="165" t="s">
        <v>151</v>
      </c>
      <c r="H225" s="166">
        <v>2.0299999999999998</v>
      </c>
      <c r="I225" s="167"/>
      <c r="J225" s="166">
        <f>ROUND(I225*H225,3)</f>
        <v>0</v>
      </c>
      <c r="K225" s="168"/>
      <c r="L225" s="33"/>
      <c r="M225" s="169" t="s">
        <v>1</v>
      </c>
      <c r="N225" s="170" t="s">
        <v>40</v>
      </c>
      <c r="O225" s="58"/>
      <c r="P225" s="171">
        <f>O225*H225</f>
        <v>0</v>
      </c>
      <c r="Q225" s="171">
        <v>0</v>
      </c>
      <c r="R225" s="171">
        <f>Q225*H225</f>
        <v>0</v>
      </c>
      <c r="S225" s="171">
        <v>0</v>
      </c>
      <c r="T225" s="172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3" t="s">
        <v>224</v>
      </c>
      <c r="AT225" s="173" t="s">
        <v>140</v>
      </c>
      <c r="AU225" s="173" t="s">
        <v>145</v>
      </c>
      <c r="AY225" s="17" t="s">
        <v>137</v>
      </c>
      <c r="BE225" s="174">
        <f>IF(N225="základná",J225,0)</f>
        <v>0</v>
      </c>
      <c r="BF225" s="174">
        <f>IF(N225="znížená",J225,0)</f>
        <v>0</v>
      </c>
      <c r="BG225" s="174">
        <f>IF(N225="zákl. prenesená",J225,0)</f>
        <v>0</v>
      </c>
      <c r="BH225" s="174">
        <f>IF(N225="zníž. prenesená",J225,0)</f>
        <v>0</v>
      </c>
      <c r="BI225" s="174">
        <f>IF(N225="nulová",J225,0)</f>
        <v>0</v>
      </c>
      <c r="BJ225" s="17" t="s">
        <v>145</v>
      </c>
      <c r="BK225" s="175">
        <f>ROUND(I225*H225,3)</f>
        <v>0</v>
      </c>
      <c r="BL225" s="17" t="s">
        <v>224</v>
      </c>
      <c r="BM225" s="173" t="s">
        <v>375</v>
      </c>
    </row>
    <row r="226" spans="1:65" s="2" customFormat="1" ht="16.5" customHeight="1">
      <c r="A226" s="32"/>
      <c r="B226" s="161"/>
      <c r="C226" s="200" t="s">
        <v>376</v>
      </c>
      <c r="D226" s="200" t="s">
        <v>229</v>
      </c>
      <c r="E226" s="201" t="s">
        <v>368</v>
      </c>
      <c r="F226" s="202" t="s">
        <v>369</v>
      </c>
      <c r="G226" s="203" t="s">
        <v>333</v>
      </c>
      <c r="H226" s="204">
        <v>1E-3</v>
      </c>
      <c r="I226" s="205"/>
      <c r="J226" s="204">
        <f>ROUND(I226*H226,3)</f>
        <v>0</v>
      </c>
      <c r="K226" s="206"/>
      <c r="L226" s="207"/>
      <c r="M226" s="208" t="s">
        <v>1</v>
      </c>
      <c r="N226" s="209" t="s">
        <v>40</v>
      </c>
      <c r="O226" s="58"/>
      <c r="P226" s="171">
        <f>O226*H226</f>
        <v>0</v>
      </c>
      <c r="Q226" s="171">
        <v>1</v>
      </c>
      <c r="R226" s="171">
        <f>Q226*H226</f>
        <v>1E-3</v>
      </c>
      <c r="S226" s="171">
        <v>0</v>
      </c>
      <c r="T226" s="172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3" t="s">
        <v>294</v>
      </c>
      <c r="AT226" s="173" t="s">
        <v>229</v>
      </c>
      <c r="AU226" s="173" t="s">
        <v>145</v>
      </c>
      <c r="AY226" s="17" t="s">
        <v>137</v>
      </c>
      <c r="BE226" s="174">
        <f>IF(N226="základná",J226,0)</f>
        <v>0</v>
      </c>
      <c r="BF226" s="174">
        <f>IF(N226="znížená",J226,0)</f>
        <v>0</v>
      </c>
      <c r="BG226" s="174">
        <f>IF(N226="zákl. prenesená",J226,0)</f>
        <v>0</v>
      </c>
      <c r="BH226" s="174">
        <f>IF(N226="zníž. prenesená",J226,0)</f>
        <v>0</v>
      </c>
      <c r="BI226" s="174">
        <f>IF(N226="nulová",J226,0)</f>
        <v>0</v>
      </c>
      <c r="BJ226" s="17" t="s">
        <v>145</v>
      </c>
      <c r="BK226" s="175">
        <f>ROUND(I226*H226,3)</f>
        <v>0</v>
      </c>
      <c r="BL226" s="17" t="s">
        <v>224</v>
      </c>
      <c r="BM226" s="173" t="s">
        <v>377</v>
      </c>
    </row>
    <row r="227" spans="1:65" s="13" customFormat="1">
      <c r="B227" s="176"/>
      <c r="D227" s="177" t="s">
        <v>147</v>
      </c>
      <c r="F227" s="179" t="s">
        <v>378</v>
      </c>
      <c r="H227" s="180">
        <v>1E-3</v>
      </c>
      <c r="I227" s="181"/>
      <c r="L227" s="176"/>
      <c r="M227" s="182"/>
      <c r="N227" s="183"/>
      <c r="O227" s="183"/>
      <c r="P227" s="183"/>
      <c r="Q227" s="183"/>
      <c r="R227" s="183"/>
      <c r="S227" s="183"/>
      <c r="T227" s="184"/>
      <c r="AT227" s="178" t="s">
        <v>147</v>
      </c>
      <c r="AU227" s="178" t="s">
        <v>145</v>
      </c>
      <c r="AV227" s="13" t="s">
        <v>145</v>
      </c>
      <c r="AW227" s="13" t="s">
        <v>3</v>
      </c>
      <c r="AX227" s="13" t="s">
        <v>82</v>
      </c>
      <c r="AY227" s="178" t="s">
        <v>137</v>
      </c>
    </row>
    <row r="228" spans="1:65" s="2" customFormat="1" ht="21.75" customHeight="1">
      <c r="A228" s="32"/>
      <c r="B228" s="161"/>
      <c r="C228" s="162" t="s">
        <v>379</v>
      </c>
      <c r="D228" s="162" t="s">
        <v>140</v>
      </c>
      <c r="E228" s="163" t="s">
        <v>380</v>
      </c>
      <c r="F228" s="164" t="s">
        <v>381</v>
      </c>
      <c r="G228" s="165" t="s">
        <v>151</v>
      </c>
      <c r="H228" s="166">
        <v>73.28</v>
      </c>
      <c r="I228" s="167"/>
      <c r="J228" s="166">
        <f>ROUND(I228*H228,3)</f>
        <v>0</v>
      </c>
      <c r="K228" s="168"/>
      <c r="L228" s="33"/>
      <c r="M228" s="169" t="s">
        <v>1</v>
      </c>
      <c r="N228" s="170" t="s">
        <v>40</v>
      </c>
      <c r="O228" s="58"/>
      <c r="P228" s="171">
        <f>O228*H228</f>
        <v>0</v>
      </c>
      <c r="Q228" s="171">
        <v>5.4000000000000001E-4</v>
      </c>
      <c r="R228" s="171">
        <f>Q228*H228</f>
        <v>3.9571200000000001E-2</v>
      </c>
      <c r="S228" s="171">
        <v>0</v>
      </c>
      <c r="T228" s="172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3" t="s">
        <v>224</v>
      </c>
      <c r="AT228" s="173" t="s">
        <v>140</v>
      </c>
      <c r="AU228" s="173" t="s">
        <v>145</v>
      </c>
      <c r="AY228" s="17" t="s">
        <v>137</v>
      </c>
      <c r="BE228" s="174">
        <f>IF(N228="základná",J228,0)</f>
        <v>0</v>
      </c>
      <c r="BF228" s="174">
        <f>IF(N228="znížená",J228,0)</f>
        <v>0</v>
      </c>
      <c r="BG228" s="174">
        <f>IF(N228="zákl. prenesená",J228,0)</f>
        <v>0</v>
      </c>
      <c r="BH228" s="174">
        <f>IF(N228="zníž. prenesená",J228,0)</f>
        <v>0</v>
      </c>
      <c r="BI228" s="174">
        <f>IF(N228="nulová",J228,0)</f>
        <v>0</v>
      </c>
      <c r="BJ228" s="17" t="s">
        <v>145</v>
      </c>
      <c r="BK228" s="175">
        <f>ROUND(I228*H228,3)</f>
        <v>0</v>
      </c>
      <c r="BL228" s="17" t="s">
        <v>224</v>
      </c>
      <c r="BM228" s="173" t="s">
        <v>382</v>
      </c>
    </row>
    <row r="229" spans="1:65" s="2" customFormat="1" ht="21.75" customHeight="1">
      <c r="A229" s="32"/>
      <c r="B229" s="161"/>
      <c r="C229" s="200" t="s">
        <v>383</v>
      </c>
      <c r="D229" s="200" t="s">
        <v>229</v>
      </c>
      <c r="E229" s="201" t="s">
        <v>384</v>
      </c>
      <c r="F229" s="202" t="s">
        <v>385</v>
      </c>
      <c r="G229" s="203" t="s">
        <v>151</v>
      </c>
      <c r="H229" s="204">
        <v>84.272000000000006</v>
      </c>
      <c r="I229" s="205"/>
      <c r="J229" s="204">
        <f>ROUND(I229*H229,3)</f>
        <v>0</v>
      </c>
      <c r="K229" s="206"/>
      <c r="L229" s="207"/>
      <c r="M229" s="208" t="s">
        <v>1</v>
      </c>
      <c r="N229" s="209" t="s">
        <v>40</v>
      </c>
      <c r="O229" s="58"/>
      <c r="P229" s="171">
        <f>O229*H229</f>
        <v>0</v>
      </c>
      <c r="Q229" s="171">
        <v>4.2500000000000003E-3</v>
      </c>
      <c r="R229" s="171">
        <f>Q229*H229</f>
        <v>0.35815600000000003</v>
      </c>
      <c r="S229" s="171">
        <v>0</v>
      </c>
      <c r="T229" s="172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3" t="s">
        <v>294</v>
      </c>
      <c r="AT229" s="173" t="s">
        <v>229</v>
      </c>
      <c r="AU229" s="173" t="s">
        <v>145</v>
      </c>
      <c r="AY229" s="17" t="s">
        <v>137</v>
      </c>
      <c r="BE229" s="174">
        <f>IF(N229="základná",J229,0)</f>
        <v>0</v>
      </c>
      <c r="BF229" s="174">
        <f>IF(N229="znížená",J229,0)</f>
        <v>0</v>
      </c>
      <c r="BG229" s="174">
        <f>IF(N229="zákl. prenesená",J229,0)</f>
        <v>0</v>
      </c>
      <c r="BH229" s="174">
        <f>IF(N229="zníž. prenesená",J229,0)</f>
        <v>0</v>
      </c>
      <c r="BI229" s="174">
        <f>IF(N229="nulová",J229,0)</f>
        <v>0</v>
      </c>
      <c r="BJ229" s="17" t="s">
        <v>145</v>
      </c>
      <c r="BK229" s="175">
        <f>ROUND(I229*H229,3)</f>
        <v>0</v>
      </c>
      <c r="BL229" s="17" t="s">
        <v>224</v>
      </c>
      <c r="BM229" s="173" t="s">
        <v>386</v>
      </c>
    </row>
    <row r="230" spans="1:65" s="13" customFormat="1">
      <c r="B230" s="176"/>
      <c r="D230" s="177" t="s">
        <v>147</v>
      </c>
      <c r="F230" s="179" t="s">
        <v>387</v>
      </c>
      <c r="H230" s="180">
        <v>84.272000000000006</v>
      </c>
      <c r="I230" s="181"/>
      <c r="L230" s="176"/>
      <c r="M230" s="182"/>
      <c r="N230" s="183"/>
      <c r="O230" s="183"/>
      <c r="P230" s="183"/>
      <c r="Q230" s="183"/>
      <c r="R230" s="183"/>
      <c r="S230" s="183"/>
      <c r="T230" s="184"/>
      <c r="AT230" s="178" t="s">
        <v>147</v>
      </c>
      <c r="AU230" s="178" t="s">
        <v>145</v>
      </c>
      <c r="AV230" s="13" t="s">
        <v>145</v>
      </c>
      <c r="AW230" s="13" t="s">
        <v>3</v>
      </c>
      <c r="AX230" s="13" t="s">
        <v>82</v>
      </c>
      <c r="AY230" s="178" t="s">
        <v>137</v>
      </c>
    </row>
    <row r="231" spans="1:65" s="2" customFormat="1" ht="21.75" customHeight="1">
      <c r="A231" s="32"/>
      <c r="B231" s="161"/>
      <c r="C231" s="162" t="s">
        <v>388</v>
      </c>
      <c r="D231" s="162" t="s">
        <v>140</v>
      </c>
      <c r="E231" s="163" t="s">
        <v>389</v>
      </c>
      <c r="F231" s="164" t="s">
        <v>390</v>
      </c>
      <c r="G231" s="165" t="s">
        <v>151</v>
      </c>
      <c r="H231" s="166">
        <v>2.0299999999999998</v>
      </c>
      <c r="I231" s="167"/>
      <c r="J231" s="166">
        <f>ROUND(I231*H231,3)</f>
        <v>0</v>
      </c>
      <c r="K231" s="168"/>
      <c r="L231" s="33"/>
      <c r="M231" s="169" t="s">
        <v>1</v>
      </c>
      <c r="N231" s="170" t="s">
        <v>40</v>
      </c>
      <c r="O231" s="58"/>
      <c r="P231" s="171">
        <f>O231*H231</f>
        <v>0</v>
      </c>
      <c r="Q231" s="171">
        <v>5.4000000000000001E-4</v>
      </c>
      <c r="R231" s="171">
        <f>Q231*H231</f>
        <v>1.0961999999999999E-3</v>
      </c>
      <c r="S231" s="171">
        <v>0</v>
      </c>
      <c r="T231" s="172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3" t="s">
        <v>224</v>
      </c>
      <c r="AT231" s="173" t="s">
        <v>140</v>
      </c>
      <c r="AU231" s="173" t="s">
        <v>145</v>
      </c>
      <c r="AY231" s="17" t="s">
        <v>137</v>
      </c>
      <c r="BE231" s="174">
        <f>IF(N231="základná",J231,0)</f>
        <v>0</v>
      </c>
      <c r="BF231" s="174">
        <f>IF(N231="znížená",J231,0)</f>
        <v>0</v>
      </c>
      <c r="BG231" s="174">
        <f>IF(N231="zákl. prenesená",J231,0)</f>
        <v>0</v>
      </c>
      <c r="BH231" s="174">
        <f>IF(N231="zníž. prenesená",J231,0)</f>
        <v>0</v>
      </c>
      <c r="BI231" s="174">
        <f>IF(N231="nulová",J231,0)</f>
        <v>0</v>
      </c>
      <c r="BJ231" s="17" t="s">
        <v>145</v>
      </c>
      <c r="BK231" s="175">
        <f>ROUND(I231*H231,3)</f>
        <v>0</v>
      </c>
      <c r="BL231" s="17" t="s">
        <v>224</v>
      </c>
      <c r="BM231" s="173" t="s">
        <v>391</v>
      </c>
    </row>
    <row r="232" spans="1:65" s="2" customFormat="1" ht="21.75" customHeight="1">
      <c r="A232" s="32"/>
      <c r="B232" s="161"/>
      <c r="C232" s="200" t="s">
        <v>392</v>
      </c>
      <c r="D232" s="200" t="s">
        <v>229</v>
      </c>
      <c r="E232" s="201" t="s">
        <v>384</v>
      </c>
      <c r="F232" s="202" t="s">
        <v>385</v>
      </c>
      <c r="G232" s="203" t="s">
        <v>151</v>
      </c>
      <c r="H232" s="204">
        <v>2.4359999999999999</v>
      </c>
      <c r="I232" s="205"/>
      <c r="J232" s="204">
        <f>ROUND(I232*H232,3)</f>
        <v>0</v>
      </c>
      <c r="K232" s="206"/>
      <c r="L232" s="207"/>
      <c r="M232" s="208" t="s">
        <v>1</v>
      </c>
      <c r="N232" s="209" t="s">
        <v>40</v>
      </c>
      <c r="O232" s="58"/>
      <c r="P232" s="171">
        <f>O232*H232</f>
        <v>0</v>
      </c>
      <c r="Q232" s="171">
        <v>4.2500000000000003E-3</v>
      </c>
      <c r="R232" s="171">
        <f>Q232*H232</f>
        <v>1.0353000000000001E-2</v>
      </c>
      <c r="S232" s="171">
        <v>0</v>
      </c>
      <c r="T232" s="172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3" t="s">
        <v>294</v>
      </c>
      <c r="AT232" s="173" t="s">
        <v>229</v>
      </c>
      <c r="AU232" s="173" t="s">
        <v>145</v>
      </c>
      <c r="AY232" s="17" t="s">
        <v>137</v>
      </c>
      <c r="BE232" s="174">
        <f>IF(N232="základná",J232,0)</f>
        <v>0</v>
      </c>
      <c r="BF232" s="174">
        <f>IF(N232="znížená",J232,0)</f>
        <v>0</v>
      </c>
      <c r="BG232" s="174">
        <f>IF(N232="zákl. prenesená",J232,0)</f>
        <v>0</v>
      </c>
      <c r="BH232" s="174">
        <f>IF(N232="zníž. prenesená",J232,0)</f>
        <v>0</v>
      </c>
      <c r="BI232" s="174">
        <f>IF(N232="nulová",J232,0)</f>
        <v>0</v>
      </c>
      <c r="BJ232" s="17" t="s">
        <v>145</v>
      </c>
      <c r="BK232" s="175">
        <f>ROUND(I232*H232,3)</f>
        <v>0</v>
      </c>
      <c r="BL232" s="17" t="s">
        <v>224</v>
      </c>
      <c r="BM232" s="173" t="s">
        <v>393</v>
      </c>
    </row>
    <row r="233" spans="1:65" s="13" customFormat="1">
      <c r="B233" s="176"/>
      <c r="D233" s="177" t="s">
        <v>147</v>
      </c>
      <c r="F233" s="179" t="s">
        <v>394</v>
      </c>
      <c r="H233" s="180">
        <v>2.4359999999999999</v>
      </c>
      <c r="I233" s="181"/>
      <c r="L233" s="176"/>
      <c r="M233" s="182"/>
      <c r="N233" s="183"/>
      <c r="O233" s="183"/>
      <c r="P233" s="183"/>
      <c r="Q233" s="183"/>
      <c r="R233" s="183"/>
      <c r="S233" s="183"/>
      <c r="T233" s="184"/>
      <c r="AT233" s="178" t="s">
        <v>147</v>
      </c>
      <c r="AU233" s="178" t="s">
        <v>145</v>
      </c>
      <c r="AV233" s="13" t="s">
        <v>145</v>
      </c>
      <c r="AW233" s="13" t="s">
        <v>3</v>
      </c>
      <c r="AX233" s="13" t="s">
        <v>82</v>
      </c>
      <c r="AY233" s="178" t="s">
        <v>137</v>
      </c>
    </row>
    <row r="234" spans="1:65" s="2" customFormat="1" ht="21.75" customHeight="1">
      <c r="A234" s="32"/>
      <c r="B234" s="161"/>
      <c r="C234" s="162" t="s">
        <v>395</v>
      </c>
      <c r="D234" s="162" t="s">
        <v>140</v>
      </c>
      <c r="E234" s="163" t="s">
        <v>396</v>
      </c>
      <c r="F234" s="164" t="s">
        <v>397</v>
      </c>
      <c r="G234" s="165" t="s">
        <v>333</v>
      </c>
      <c r="H234" s="166">
        <v>0.432</v>
      </c>
      <c r="I234" s="167"/>
      <c r="J234" s="166">
        <f>ROUND(I234*H234,3)</f>
        <v>0</v>
      </c>
      <c r="K234" s="168"/>
      <c r="L234" s="33"/>
      <c r="M234" s="169" t="s">
        <v>1</v>
      </c>
      <c r="N234" s="170" t="s">
        <v>40</v>
      </c>
      <c r="O234" s="58"/>
      <c r="P234" s="171">
        <f>O234*H234</f>
        <v>0</v>
      </c>
      <c r="Q234" s="171">
        <v>0</v>
      </c>
      <c r="R234" s="171">
        <f>Q234*H234</f>
        <v>0</v>
      </c>
      <c r="S234" s="171">
        <v>0</v>
      </c>
      <c r="T234" s="172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3" t="s">
        <v>224</v>
      </c>
      <c r="AT234" s="173" t="s">
        <v>140</v>
      </c>
      <c r="AU234" s="173" t="s">
        <v>145</v>
      </c>
      <c r="AY234" s="17" t="s">
        <v>137</v>
      </c>
      <c r="BE234" s="174">
        <f>IF(N234="základná",J234,0)</f>
        <v>0</v>
      </c>
      <c r="BF234" s="174">
        <f>IF(N234="znížená",J234,0)</f>
        <v>0</v>
      </c>
      <c r="BG234" s="174">
        <f>IF(N234="zákl. prenesená",J234,0)</f>
        <v>0</v>
      </c>
      <c r="BH234" s="174">
        <f>IF(N234="zníž. prenesená",J234,0)</f>
        <v>0</v>
      </c>
      <c r="BI234" s="174">
        <f>IF(N234="nulová",J234,0)</f>
        <v>0</v>
      </c>
      <c r="BJ234" s="17" t="s">
        <v>145</v>
      </c>
      <c r="BK234" s="175">
        <f>ROUND(I234*H234,3)</f>
        <v>0</v>
      </c>
      <c r="BL234" s="17" t="s">
        <v>224</v>
      </c>
      <c r="BM234" s="173" t="s">
        <v>398</v>
      </c>
    </row>
    <row r="235" spans="1:65" s="12" customFormat="1" ht="22.8" customHeight="1">
      <c r="B235" s="148"/>
      <c r="D235" s="149" t="s">
        <v>73</v>
      </c>
      <c r="E235" s="159" t="s">
        <v>399</v>
      </c>
      <c r="F235" s="159" t="s">
        <v>400</v>
      </c>
      <c r="I235" s="151"/>
      <c r="J235" s="160">
        <f>BK235</f>
        <v>0</v>
      </c>
      <c r="L235" s="148"/>
      <c r="M235" s="153"/>
      <c r="N235" s="154"/>
      <c r="O235" s="154"/>
      <c r="P235" s="155">
        <f>SUM(P236:P239)</f>
        <v>0</v>
      </c>
      <c r="Q235" s="154"/>
      <c r="R235" s="155">
        <f>SUM(R236:R239)</f>
        <v>1.8464400000000002E-2</v>
      </c>
      <c r="S235" s="154"/>
      <c r="T235" s="156">
        <f>SUM(T236:T239)</f>
        <v>0</v>
      </c>
      <c r="AR235" s="149" t="s">
        <v>145</v>
      </c>
      <c r="AT235" s="157" t="s">
        <v>73</v>
      </c>
      <c r="AU235" s="157" t="s">
        <v>82</v>
      </c>
      <c r="AY235" s="149" t="s">
        <v>137</v>
      </c>
      <c r="BK235" s="158">
        <f>SUM(BK236:BK239)</f>
        <v>0</v>
      </c>
    </row>
    <row r="236" spans="1:65" s="2" customFormat="1" ht="16.5" customHeight="1">
      <c r="A236" s="32"/>
      <c r="B236" s="161"/>
      <c r="C236" s="162" t="s">
        <v>401</v>
      </c>
      <c r="D236" s="162" t="s">
        <v>140</v>
      </c>
      <c r="E236" s="163" t="s">
        <v>402</v>
      </c>
      <c r="F236" s="164" t="s">
        <v>403</v>
      </c>
      <c r="G236" s="165" t="s">
        <v>151</v>
      </c>
      <c r="H236" s="166">
        <v>89.2</v>
      </c>
      <c r="I236" s="167"/>
      <c r="J236" s="166">
        <f>ROUND(I236*H236,3)</f>
        <v>0</v>
      </c>
      <c r="K236" s="168"/>
      <c r="L236" s="33"/>
      <c r="M236" s="169" t="s">
        <v>1</v>
      </c>
      <c r="N236" s="170" t="s">
        <v>40</v>
      </c>
      <c r="O236" s="58"/>
      <c r="P236" s="171">
        <f>O236*H236</f>
        <v>0</v>
      </c>
      <c r="Q236" s="171">
        <v>0</v>
      </c>
      <c r="R236" s="171">
        <f>Q236*H236</f>
        <v>0</v>
      </c>
      <c r="S236" s="171">
        <v>0</v>
      </c>
      <c r="T236" s="172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3" t="s">
        <v>224</v>
      </c>
      <c r="AT236" s="173" t="s">
        <v>140</v>
      </c>
      <c r="AU236" s="173" t="s">
        <v>145</v>
      </c>
      <c r="AY236" s="17" t="s">
        <v>137</v>
      </c>
      <c r="BE236" s="174">
        <f>IF(N236="základná",J236,0)</f>
        <v>0</v>
      </c>
      <c r="BF236" s="174">
        <f>IF(N236="znížená",J236,0)</f>
        <v>0</v>
      </c>
      <c r="BG236" s="174">
        <f>IF(N236="zákl. prenesená",J236,0)</f>
        <v>0</v>
      </c>
      <c r="BH236" s="174">
        <f>IF(N236="zníž. prenesená",J236,0)</f>
        <v>0</v>
      </c>
      <c r="BI236" s="174">
        <f>IF(N236="nulová",J236,0)</f>
        <v>0</v>
      </c>
      <c r="BJ236" s="17" t="s">
        <v>145</v>
      </c>
      <c r="BK236" s="175">
        <f>ROUND(I236*H236,3)</f>
        <v>0</v>
      </c>
      <c r="BL236" s="17" t="s">
        <v>224</v>
      </c>
      <c r="BM236" s="173" t="s">
        <v>404</v>
      </c>
    </row>
    <row r="237" spans="1:65" s="2" customFormat="1" ht="16.5" customHeight="1">
      <c r="A237" s="32"/>
      <c r="B237" s="161"/>
      <c r="C237" s="200" t="s">
        <v>405</v>
      </c>
      <c r="D237" s="200" t="s">
        <v>229</v>
      </c>
      <c r="E237" s="201" t="s">
        <v>406</v>
      </c>
      <c r="F237" s="202" t="s">
        <v>407</v>
      </c>
      <c r="G237" s="203" t="s">
        <v>151</v>
      </c>
      <c r="H237" s="204">
        <v>102.58</v>
      </c>
      <c r="I237" s="205"/>
      <c r="J237" s="204">
        <f>ROUND(I237*H237,3)</f>
        <v>0</v>
      </c>
      <c r="K237" s="206"/>
      <c r="L237" s="207"/>
      <c r="M237" s="208" t="s">
        <v>1</v>
      </c>
      <c r="N237" s="209" t="s">
        <v>40</v>
      </c>
      <c r="O237" s="58"/>
      <c r="P237" s="171">
        <f>O237*H237</f>
        <v>0</v>
      </c>
      <c r="Q237" s="171">
        <v>1.8000000000000001E-4</v>
      </c>
      <c r="R237" s="171">
        <f>Q237*H237</f>
        <v>1.8464400000000002E-2</v>
      </c>
      <c r="S237" s="171">
        <v>0</v>
      </c>
      <c r="T237" s="172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3" t="s">
        <v>294</v>
      </c>
      <c r="AT237" s="173" t="s">
        <v>229</v>
      </c>
      <c r="AU237" s="173" t="s">
        <v>145</v>
      </c>
      <c r="AY237" s="17" t="s">
        <v>137</v>
      </c>
      <c r="BE237" s="174">
        <f>IF(N237="základná",J237,0)</f>
        <v>0</v>
      </c>
      <c r="BF237" s="174">
        <f>IF(N237="znížená",J237,0)</f>
        <v>0</v>
      </c>
      <c r="BG237" s="174">
        <f>IF(N237="zákl. prenesená",J237,0)</f>
        <v>0</v>
      </c>
      <c r="BH237" s="174">
        <f>IF(N237="zníž. prenesená",J237,0)</f>
        <v>0</v>
      </c>
      <c r="BI237" s="174">
        <f>IF(N237="nulová",J237,0)</f>
        <v>0</v>
      </c>
      <c r="BJ237" s="17" t="s">
        <v>145</v>
      </c>
      <c r="BK237" s="175">
        <f>ROUND(I237*H237,3)</f>
        <v>0</v>
      </c>
      <c r="BL237" s="17" t="s">
        <v>224</v>
      </c>
      <c r="BM237" s="173" t="s">
        <v>408</v>
      </c>
    </row>
    <row r="238" spans="1:65" s="13" customFormat="1">
      <c r="B238" s="176"/>
      <c r="D238" s="177" t="s">
        <v>147</v>
      </c>
      <c r="F238" s="179" t="s">
        <v>409</v>
      </c>
      <c r="H238" s="180">
        <v>102.58</v>
      </c>
      <c r="I238" s="181"/>
      <c r="L238" s="176"/>
      <c r="M238" s="182"/>
      <c r="N238" s="183"/>
      <c r="O238" s="183"/>
      <c r="P238" s="183"/>
      <c r="Q238" s="183"/>
      <c r="R238" s="183"/>
      <c r="S238" s="183"/>
      <c r="T238" s="184"/>
      <c r="AT238" s="178" t="s">
        <v>147</v>
      </c>
      <c r="AU238" s="178" t="s">
        <v>145</v>
      </c>
      <c r="AV238" s="13" t="s">
        <v>145</v>
      </c>
      <c r="AW238" s="13" t="s">
        <v>3</v>
      </c>
      <c r="AX238" s="13" t="s">
        <v>82</v>
      </c>
      <c r="AY238" s="178" t="s">
        <v>137</v>
      </c>
    </row>
    <row r="239" spans="1:65" s="2" customFormat="1" ht="21.75" customHeight="1">
      <c r="A239" s="32"/>
      <c r="B239" s="161"/>
      <c r="C239" s="162" t="s">
        <v>410</v>
      </c>
      <c r="D239" s="162" t="s">
        <v>140</v>
      </c>
      <c r="E239" s="163" t="s">
        <v>411</v>
      </c>
      <c r="F239" s="164" t="s">
        <v>412</v>
      </c>
      <c r="G239" s="165" t="s">
        <v>333</v>
      </c>
      <c r="H239" s="166">
        <v>1.7999999999999999E-2</v>
      </c>
      <c r="I239" s="167"/>
      <c r="J239" s="166">
        <f>ROUND(I239*H239,3)</f>
        <v>0</v>
      </c>
      <c r="K239" s="168"/>
      <c r="L239" s="33"/>
      <c r="M239" s="169" t="s">
        <v>1</v>
      </c>
      <c r="N239" s="170" t="s">
        <v>40</v>
      </c>
      <c r="O239" s="58"/>
      <c r="P239" s="171">
        <f>O239*H239</f>
        <v>0</v>
      </c>
      <c r="Q239" s="171">
        <v>0</v>
      </c>
      <c r="R239" s="171">
        <f>Q239*H239</f>
        <v>0</v>
      </c>
      <c r="S239" s="171">
        <v>0</v>
      </c>
      <c r="T239" s="172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3" t="s">
        <v>224</v>
      </c>
      <c r="AT239" s="173" t="s">
        <v>140</v>
      </c>
      <c r="AU239" s="173" t="s">
        <v>145</v>
      </c>
      <c r="AY239" s="17" t="s">
        <v>137</v>
      </c>
      <c r="BE239" s="174">
        <f>IF(N239="základná",J239,0)</f>
        <v>0</v>
      </c>
      <c r="BF239" s="174">
        <f>IF(N239="znížená",J239,0)</f>
        <v>0</v>
      </c>
      <c r="BG239" s="174">
        <f>IF(N239="zákl. prenesená",J239,0)</f>
        <v>0</v>
      </c>
      <c r="BH239" s="174">
        <f>IF(N239="zníž. prenesená",J239,0)</f>
        <v>0</v>
      </c>
      <c r="BI239" s="174">
        <f>IF(N239="nulová",J239,0)</f>
        <v>0</v>
      </c>
      <c r="BJ239" s="17" t="s">
        <v>145</v>
      </c>
      <c r="BK239" s="175">
        <f>ROUND(I239*H239,3)</f>
        <v>0</v>
      </c>
      <c r="BL239" s="17" t="s">
        <v>224</v>
      </c>
      <c r="BM239" s="173" t="s">
        <v>413</v>
      </c>
    </row>
    <row r="240" spans="1:65" s="12" customFormat="1" ht="22.8" customHeight="1">
      <c r="B240" s="148"/>
      <c r="D240" s="149" t="s">
        <v>73</v>
      </c>
      <c r="E240" s="159" t="s">
        <v>414</v>
      </c>
      <c r="F240" s="159" t="s">
        <v>415</v>
      </c>
      <c r="I240" s="151"/>
      <c r="J240" s="160">
        <f>BK240</f>
        <v>0</v>
      </c>
      <c r="L240" s="148"/>
      <c r="M240" s="153"/>
      <c r="N240" s="154"/>
      <c r="O240" s="154"/>
      <c r="P240" s="155">
        <f>SUM(P241:P252)</f>
        <v>0</v>
      </c>
      <c r="Q240" s="154"/>
      <c r="R240" s="155">
        <f>SUM(R241:R252)</f>
        <v>1.6383833999999997</v>
      </c>
      <c r="S240" s="154"/>
      <c r="T240" s="156">
        <f>SUM(T241:T252)</f>
        <v>0</v>
      </c>
      <c r="AR240" s="149" t="s">
        <v>145</v>
      </c>
      <c r="AT240" s="157" t="s">
        <v>73</v>
      </c>
      <c r="AU240" s="157" t="s">
        <v>82</v>
      </c>
      <c r="AY240" s="149" t="s">
        <v>137</v>
      </c>
      <c r="BK240" s="158">
        <f>SUM(BK241:BK252)</f>
        <v>0</v>
      </c>
    </row>
    <row r="241" spans="1:65" s="2" customFormat="1" ht="21.75" customHeight="1">
      <c r="A241" s="32"/>
      <c r="B241" s="161"/>
      <c r="C241" s="162" t="s">
        <v>416</v>
      </c>
      <c r="D241" s="162" t="s">
        <v>140</v>
      </c>
      <c r="E241" s="163" t="s">
        <v>417</v>
      </c>
      <c r="F241" s="164" t="s">
        <v>418</v>
      </c>
      <c r="G241" s="165" t="s">
        <v>151</v>
      </c>
      <c r="H241" s="166">
        <v>178.4</v>
      </c>
      <c r="I241" s="167"/>
      <c r="J241" s="166">
        <f>ROUND(I241*H241,3)</f>
        <v>0</v>
      </c>
      <c r="K241" s="168"/>
      <c r="L241" s="33"/>
      <c r="M241" s="169" t="s">
        <v>1</v>
      </c>
      <c r="N241" s="170" t="s">
        <v>40</v>
      </c>
      <c r="O241" s="58"/>
      <c r="P241" s="171">
        <f>O241*H241</f>
        <v>0</v>
      </c>
      <c r="Q241" s="171">
        <v>0</v>
      </c>
      <c r="R241" s="171">
        <f>Q241*H241</f>
        <v>0</v>
      </c>
      <c r="S241" s="171">
        <v>0</v>
      </c>
      <c r="T241" s="172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3" t="s">
        <v>224</v>
      </c>
      <c r="AT241" s="173" t="s">
        <v>140</v>
      </c>
      <c r="AU241" s="173" t="s">
        <v>145</v>
      </c>
      <c r="AY241" s="17" t="s">
        <v>137</v>
      </c>
      <c r="BE241" s="174">
        <f>IF(N241="základná",J241,0)</f>
        <v>0</v>
      </c>
      <c r="BF241" s="174">
        <f>IF(N241="znížená",J241,0)</f>
        <v>0</v>
      </c>
      <c r="BG241" s="174">
        <f>IF(N241="zákl. prenesená",J241,0)</f>
        <v>0</v>
      </c>
      <c r="BH241" s="174">
        <f>IF(N241="zníž. prenesená",J241,0)</f>
        <v>0</v>
      </c>
      <c r="BI241" s="174">
        <f>IF(N241="nulová",J241,0)</f>
        <v>0</v>
      </c>
      <c r="BJ241" s="17" t="s">
        <v>145</v>
      </c>
      <c r="BK241" s="175">
        <f>ROUND(I241*H241,3)</f>
        <v>0</v>
      </c>
      <c r="BL241" s="17" t="s">
        <v>224</v>
      </c>
      <c r="BM241" s="173" t="s">
        <v>419</v>
      </c>
    </row>
    <row r="242" spans="1:65" s="13" customFormat="1">
      <c r="B242" s="176"/>
      <c r="D242" s="177" t="s">
        <v>147</v>
      </c>
      <c r="E242" s="178" t="s">
        <v>1</v>
      </c>
      <c r="F242" s="179" t="s">
        <v>420</v>
      </c>
      <c r="H242" s="180">
        <v>178.4</v>
      </c>
      <c r="I242" s="181"/>
      <c r="L242" s="176"/>
      <c r="M242" s="182"/>
      <c r="N242" s="183"/>
      <c r="O242" s="183"/>
      <c r="P242" s="183"/>
      <c r="Q242" s="183"/>
      <c r="R242" s="183"/>
      <c r="S242" s="183"/>
      <c r="T242" s="184"/>
      <c r="AT242" s="178" t="s">
        <v>147</v>
      </c>
      <c r="AU242" s="178" t="s">
        <v>145</v>
      </c>
      <c r="AV242" s="13" t="s">
        <v>145</v>
      </c>
      <c r="AW242" s="13" t="s">
        <v>30</v>
      </c>
      <c r="AX242" s="13" t="s">
        <v>82</v>
      </c>
      <c r="AY242" s="178" t="s">
        <v>137</v>
      </c>
    </row>
    <row r="243" spans="1:65" s="2" customFormat="1" ht="16.5" customHeight="1">
      <c r="A243" s="32"/>
      <c r="B243" s="161"/>
      <c r="C243" s="200" t="s">
        <v>421</v>
      </c>
      <c r="D243" s="200" t="s">
        <v>229</v>
      </c>
      <c r="E243" s="201" t="s">
        <v>422</v>
      </c>
      <c r="F243" s="202" t="s">
        <v>423</v>
      </c>
      <c r="G243" s="203" t="s">
        <v>151</v>
      </c>
      <c r="H243" s="204">
        <v>181.96799999999999</v>
      </c>
      <c r="I243" s="205"/>
      <c r="J243" s="204">
        <f>ROUND(I243*H243,3)</f>
        <v>0</v>
      </c>
      <c r="K243" s="206"/>
      <c r="L243" s="207"/>
      <c r="M243" s="208" t="s">
        <v>1</v>
      </c>
      <c r="N243" s="209" t="s">
        <v>40</v>
      </c>
      <c r="O243" s="58"/>
      <c r="P243" s="171">
        <f>O243*H243</f>
        <v>0</v>
      </c>
      <c r="Q243" s="171">
        <v>7.1999999999999998E-3</v>
      </c>
      <c r="R243" s="171">
        <f>Q243*H243</f>
        <v>1.3101695999999998</v>
      </c>
      <c r="S243" s="171">
        <v>0</v>
      </c>
      <c r="T243" s="172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3" t="s">
        <v>294</v>
      </c>
      <c r="AT243" s="173" t="s">
        <v>229</v>
      </c>
      <c r="AU243" s="173" t="s">
        <v>145</v>
      </c>
      <c r="AY243" s="17" t="s">
        <v>137</v>
      </c>
      <c r="BE243" s="174">
        <f>IF(N243="základná",J243,0)</f>
        <v>0</v>
      </c>
      <c r="BF243" s="174">
        <f>IF(N243="znížená",J243,0)</f>
        <v>0</v>
      </c>
      <c r="BG243" s="174">
        <f>IF(N243="zákl. prenesená",J243,0)</f>
        <v>0</v>
      </c>
      <c r="BH243" s="174">
        <f>IF(N243="zníž. prenesená",J243,0)</f>
        <v>0</v>
      </c>
      <c r="BI243" s="174">
        <f>IF(N243="nulová",J243,0)</f>
        <v>0</v>
      </c>
      <c r="BJ243" s="17" t="s">
        <v>145</v>
      </c>
      <c r="BK243" s="175">
        <f>ROUND(I243*H243,3)</f>
        <v>0</v>
      </c>
      <c r="BL243" s="17" t="s">
        <v>224</v>
      </c>
      <c r="BM243" s="173" t="s">
        <v>424</v>
      </c>
    </row>
    <row r="244" spans="1:65" s="13" customFormat="1">
      <c r="B244" s="176"/>
      <c r="D244" s="177" t="s">
        <v>147</v>
      </c>
      <c r="F244" s="179" t="s">
        <v>425</v>
      </c>
      <c r="H244" s="180">
        <v>181.96799999999999</v>
      </c>
      <c r="I244" s="181"/>
      <c r="L244" s="176"/>
      <c r="M244" s="182"/>
      <c r="N244" s="183"/>
      <c r="O244" s="183"/>
      <c r="P244" s="183"/>
      <c r="Q244" s="183"/>
      <c r="R244" s="183"/>
      <c r="S244" s="183"/>
      <c r="T244" s="184"/>
      <c r="AT244" s="178" t="s">
        <v>147</v>
      </c>
      <c r="AU244" s="178" t="s">
        <v>145</v>
      </c>
      <c r="AV244" s="13" t="s">
        <v>145</v>
      </c>
      <c r="AW244" s="13" t="s">
        <v>3</v>
      </c>
      <c r="AX244" s="13" t="s">
        <v>82</v>
      </c>
      <c r="AY244" s="178" t="s">
        <v>137</v>
      </c>
    </row>
    <row r="245" spans="1:65" s="2" customFormat="1" ht="16.5" customHeight="1">
      <c r="A245" s="32"/>
      <c r="B245" s="161"/>
      <c r="C245" s="162" t="s">
        <v>426</v>
      </c>
      <c r="D245" s="162" t="s">
        <v>140</v>
      </c>
      <c r="E245" s="163" t="s">
        <v>427</v>
      </c>
      <c r="F245" s="164" t="s">
        <v>428</v>
      </c>
      <c r="G245" s="165" t="s">
        <v>151</v>
      </c>
      <c r="H245" s="166">
        <v>89.2</v>
      </c>
      <c r="I245" s="167"/>
      <c r="J245" s="166">
        <f>ROUND(I245*H245,3)</f>
        <v>0</v>
      </c>
      <c r="K245" s="168"/>
      <c r="L245" s="33"/>
      <c r="M245" s="169" t="s">
        <v>1</v>
      </c>
      <c r="N245" s="170" t="s">
        <v>40</v>
      </c>
      <c r="O245" s="58"/>
      <c r="P245" s="171">
        <f>O245*H245</f>
        <v>0</v>
      </c>
      <c r="Q245" s="171">
        <v>2.0600000000000002E-3</v>
      </c>
      <c r="R245" s="171">
        <f>Q245*H245</f>
        <v>0.18375200000000003</v>
      </c>
      <c r="S245" s="171">
        <v>0</v>
      </c>
      <c r="T245" s="172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3" t="s">
        <v>224</v>
      </c>
      <c r="AT245" s="173" t="s">
        <v>140</v>
      </c>
      <c r="AU245" s="173" t="s">
        <v>145</v>
      </c>
      <c r="AY245" s="17" t="s">
        <v>137</v>
      </c>
      <c r="BE245" s="174">
        <f>IF(N245="základná",J245,0)</f>
        <v>0</v>
      </c>
      <c r="BF245" s="174">
        <f>IF(N245="znížená",J245,0)</f>
        <v>0</v>
      </c>
      <c r="BG245" s="174">
        <f>IF(N245="zákl. prenesená",J245,0)</f>
        <v>0</v>
      </c>
      <c r="BH245" s="174">
        <f>IF(N245="zníž. prenesená",J245,0)</f>
        <v>0</v>
      </c>
      <c r="BI245" s="174">
        <f>IF(N245="nulová",J245,0)</f>
        <v>0</v>
      </c>
      <c r="BJ245" s="17" t="s">
        <v>145</v>
      </c>
      <c r="BK245" s="175">
        <f>ROUND(I245*H245,3)</f>
        <v>0</v>
      </c>
      <c r="BL245" s="17" t="s">
        <v>224</v>
      </c>
      <c r="BM245" s="173" t="s">
        <v>429</v>
      </c>
    </row>
    <row r="246" spans="1:65" s="2" customFormat="1" ht="21.75" customHeight="1">
      <c r="A246" s="32"/>
      <c r="B246" s="161"/>
      <c r="C246" s="162" t="s">
        <v>430</v>
      </c>
      <c r="D246" s="162" t="s">
        <v>140</v>
      </c>
      <c r="E246" s="163" t="s">
        <v>431</v>
      </c>
      <c r="F246" s="164" t="s">
        <v>432</v>
      </c>
      <c r="G246" s="165" t="s">
        <v>151</v>
      </c>
      <c r="H246" s="166">
        <v>72.260000000000005</v>
      </c>
      <c r="I246" s="167"/>
      <c r="J246" s="166">
        <f>ROUND(I246*H246,3)</f>
        <v>0</v>
      </c>
      <c r="K246" s="168"/>
      <c r="L246" s="33"/>
      <c r="M246" s="169" t="s">
        <v>1</v>
      </c>
      <c r="N246" s="170" t="s">
        <v>40</v>
      </c>
      <c r="O246" s="58"/>
      <c r="P246" s="171">
        <f>O246*H246</f>
        <v>0</v>
      </c>
      <c r="Q246" s="171">
        <v>0</v>
      </c>
      <c r="R246" s="171">
        <f>Q246*H246</f>
        <v>0</v>
      </c>
      <c r="S246" s="171">
        <v>0</v>
      </c>
      <c r="T246" s="172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3" t="s">
        <v>224</v>
      </c>
      <c r="AT246" s="173" t="s">
        <v>140</v>
      </c>
      <c r="AU246" s="173" t="s">
        <v>145</v>
      </c>
      <c r="AY246" s="17" t="s">
        <v>137</v>
      </c>
      <c r="BE246" s="174">
        <f>IF(N246="základná",J246,0)</f>
        <v>0</v>
      </c>
      <c r="BF246" s="174">
        <f>IF(N246="znížená",J246,0)</f>
        <v>0</v>
      </c>
      <c r="BG246" s="174">
        <f>IF(N246="zákl. prenesená",J246,0)</f>
        <v>0</v>
      </c>
      <c r="BH246" s="174">
        <f>IF(N246="zníž. prenesená",J246,0)</f>
        <v>0</v>
      </c>
      <c r="BI246" s="174">
        <f>IF(N246="nulová",J246,0)</f>
        <v>0</v>
      </c>
      <c r="BJ246" s="17" t="s">
        <v>145</v>
      </c>
      <c r="BK246" s="175">
        <f>ROUND(I246*H246,3)</f>
        <v>0</v>
      </c>
      <c r="BL246" s="17" t="s">
        <v>224</v>
      </c>
      <c r="BM246" s="173" t="s">
        <v>433</v>
      </c>
    </row>
    <row r="247" spans="1:65" s="13" customFormat="1">
      <c r="B247" s="176"/>
      <c r="D247" s="177" t="s">
        <v>147</v>
      </c>
      <c r="E247" s="178" t="s">
        <v>1</v>
      </c>
      <c r="F247" s="179" t="s">
        <v>223</v>
      </c>
      <c r="H247" s="180">
        <v>72.260000000000005</v>
      </c>
      <c r="I247" s="181"/>
      <c r="L247" s="176"/>
      <c r="M247" s="182"/>
      <c r="N247" s="183"/>
      <c r="O247" s="183"/>
      <c r="P247" s="183"/>
      <c r="Q247" s="183"/>
      <c r="R247" s="183"/>
      <c r="S247" s="183"/>
      <c r="T247" s="184"/>
      <c r="AT247" s="178" t="s">
        <v>147</v>
      </c>
      <c r="AU247" s="178" t="s">
        <v>145</v>
      </c>
      <c r="AV247" s="13" t="s">
        <v>145</v>
      </c>
      <c r="AW247" s="13" t="s">
        <v>30</v>
      </c>
      <c r="AX247" s="13" t="s">
        <v>82</v>
      </c>
      <c r="AY247" s="178" t="s">
        <v>137</v>
      </c>
    </row>
    <row r="248" spans="1:65" s="2" customFormat="1" ht="16.5" customHeight="1">
      <c r="A248" s="32"/>
      <c r="B248" s="161"/>
      <c r="C248" s="200" t="s">
        <v>434</v>
      </c>
      <c r="D248" s="200" t="s">
        <v>229</v>
      </c>
      <c r="E248" s="201" t="s">
        <v>435</v>
      </c>
      <c r="F248" s="202" t="s">
        <v>436</v>
      </c>
      <c r="G248" s="203" t="s">
        <v>151</v>
      </c>
      <c r="H248" s="204">
        <v>73.704999999999998</v>
      </c>
      <c r="I248" s="205"/>
      <c r="J248" s="204">
        <f>ROUND(I248*H248,3)</f>
        <v>0</v>
      </c>
      <c r="K248" s="206"/>
      <c r="L248" s="207"/>
      <c r="M248" s="208" t="s">
        <v>1</v>
      </c>
      <c r="N248" s="209" t="s">
        <v>40</v>
      </c>
      <c r="O248" s="58"/>
      <c r="P248" s="171">
        <f>O248*H248</f>
        <v>0</v>
      </c>
      <c r="Q248" s="171">
        <v>1.9599999999999999E-3</v>
      </c>
      <c r="R248" s="171">
        <f>Q248*H248</f>
        <v>0.1444618</v>
      </c>
      <c r="S248" s="171">
        <v>0</v>
      </c>
      <c r="T248" s="172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3" t="s">
        <v>294</v>
      </c>
      <c r="AT248" s="173" t="s">
        <v>229</v>
      </c>
      <c r="AU248" s="173" t="s">
        <v>145</v>
      </c>
      <c r="AY248" s="17" t="s">
        <v>137</v>
      </c>
      <c r="BE248" s="174">
        <f>IF(N248="základná",J248,0)</f>
        <v>0</v>
      </c>
      <c r="BF248" s="174">
        <f>IF(N248="znížená",J248,0)</f>
        <v>0</v>
      </c>
      <c r="BG248" s="174">
        <f>IF(N248="zákl. prenesená",J248,0)</f>
        <v>0</v>
      </c>
      <c r="BH248" s="174">
        <f>IF(N248="zníž. prenesená",J248,0)</f>
        <v>0</v>
      </c>
      <c r="BI248" s="174">
        <f>IF(N248="nulová",J248,0)</f>
        <v>0</v>
      </c>
      <c r="BJ248" s="17" t="s">
        <v>145</v>
      </c>
      <c r="BK248" s="175">
        <f>ROUND(I248*H248,3)</f>
        <v>0</v>
      </c>
      <c r="BL248" s="17" t="s">
        <v>224</v>
      </c>
      <c r="BM248" s="173" t="s">
        <v>437</v>
      </c>
    </row>
    <row r="249" spans="1:65" s="13" customFormat="1">
      <c r="B249" s="176"/>
      <c r="D249" s="177" t="s">
        <v>147</v>
      </c>
      <c r="F249" s="179" t="s">
        <v>438</v>
      </c>
      <c r="H249" s="180">
        <v>73.704999999999998</v>
      </c>
      <c r="I249" s="181"/>
      <c r="L249" s="176"/>
      <c r="M249" s="182"/>
      <c r="N249" s="183"/>
      <c r="O249" s="183"/>
      <c r="P249" s="183"/>
      <c r="Q249" s="183"/>
      <c r="R249" s="183"/>
      <c r="S249" s="183"/>
      <c r="T249" s="184"/>
      <c r="AT249" s="178" t="s">
        <v>147</v>
      </c>
      <c r="AU249" s="178" t="s">
        <v>145</v>
      </c>
      <c r="AV249" s="13" t="s">
        <v>145</v>
      </c>
      <c r="AW249" s="13" t="s">
        <v>3</v>
      </c>
      <c r="AX249" s="13" t="s">
        <v>82</v>
      </c>
      <c r="AY249" s="178" t="s">
        <v>137</v>
      </c>
    </row>
    <row r="250" spans="1:65" s="2" customFormat="1" ht="16.5" customHeight="1">
      <c r="A250" s="32"/>
      <c r="B250" s="161"/>
      <c r="C250" s="162" t="s">
        <v>439</v>
      </c>
      <c r="D250" s="162" t="s">
        <v>140</v>
      </c>
      <c r="E250" s="163" t="s">
        <v>440</v>
      </c>
      <c r="F250" s="164" t="s">
        <v>441</v>
      </c>
      <c r="G250" s="165" t="s">
        <v>143</v>
      </c>
      <c r="H250" s="166">
        <v>28.6</v>
      </c>
      <c r="I250" s="167"/>
      <c r="J250" s="166">
        <f>ROUND(I250*H250,3)</f>
        <v>0</v>
      </c>
      <c r="K250" s="168"/>
      <c r="L250" s="33"/>
      <c r="M250" s="169" t="s">
        <v>1</v>
      </c>
      <c r="N250" s="170" t="s">
        <v>40</v>
      </c>
      <c r="O250" s="58"/>
      <c r="P250" s="171">
        <f>O250*H250</f>
        <v>0</v>
      </c>
      <c r="Q250" s="171">
        <v>0</v>
      </c>
      <c r="R250" s="171">
        <f>Q250*H250</f>
        <v>0</v>
      </c>
      <c r="S250" s="171">
        <v>0</v>
      </c>
      <c r="T250" s="172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3" t="s">
        <v>224</v>
      </c>
      <c r="AT250" s="173" t="s">
        <v>140</v>
      </c>
      <c r="AU250" s="173" t="s">
        <v>145</v>
      </c>
      <c r="AY250" s="17" t="s">
        <v>137</v>
      </c>
      <c r="BE250" s="174">
        <f>IF(N250="základná",J250,0)</f>
        <v>0</v>
      </c>
      <c r="BF250" s="174">
        <f>IF(N250="znížená",J250,0)</f>
        <v>0</v>
      </c>
      <c r="BG250" s="174">
        <f>IF(N250="zákl. prenesená",J250,0)</f>
        <v>0</v>
      </c>
      <c r="BH250" s="174">
        <f>IF(N250="zníž. prenesená",J250,0)</f>
        <v>0</v>
      </c>
      <c r="BI250" s="174">
        <f>IF(N250="nulová",J250,0)</f>
        <v>0</v>
      </c>
      <c r="BJ250" s="17" t="s">
        <v>145</v>
      </c>
      <c r="BK250" s="175">
        <f>ROUND(I250*H250,3)</f>
        <v>0</v>
      </c>
      <c r="BL250" s="17" t="s">
        <v>224</v>
      </c>
      <c r="BM250" s="173" t="s">
        <v>442</v>
      </c>
    </row>
    <row r="251" spans="1:65" s="2" customFormat="1" ht="16.5" customHeight="1">
      <c r="A251" s="32"/>
      <c r="B251" s="161"/>
      <c r="C251" s="200" t="s">
        <v>443</v>
      </c>
      <c r="D251" s="200" t="s">
        <v>229</v>
      </c>
      <c r="E251" s="201" t="s">
        <v>444</v>
      </c>
      <c r="F251" s="202" t="s">
        <v>445</v>
      </c>
      <c r="G251" s="203" t="s">
        <v>143</v>
      </c>
      <c r="H251" s="204">
        <v>28.6</v>
      </c>
      <c r="I251" s="205"/>
      <c r="J251" s="204">
        <f>ROUND(I251*H251,3)</f>
        <v>0</v>
      </c>
      <c r="K251" s="206"/>
      <c r="L251" s="207"/>
      <c r="M251" s="208" t="s">
        <v>1</v>
      </c>
      <c r="N251" s="209" t="s">
        <v>40</v>
      </c>
      <c r="O251" s="58"/>
      <c r="P251" s="171">
        <f>O251*H251</f>
        <v>0</v>
      </c>
      <c r="Q251" s="171">
        <v>0</v>
      </c>
      <c r="R251" s="171">
        <f>Q251*H251</f>
        <v>0</v>
      </c>
      <c r="S251" s="171">
        <v>0</v>
      </c>
      <c r="T251" s="172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3" t="s">
        <v>294</v>
      </c>
      <c r="AT251" s="173" t="s">
        <v>229</v>
      </c>
      <c r="AU251" s="173" t="s">
        <v>145</v>
      </c>
      <c r="AY251" s="17" t="s">
        <v>137</v>
      </c>
      <c r="BE251" s="174">
        <f>IF(N251="základná",J251,0)</f>
        <v>0</v>
      </c>
      <c r="BF251" s="174">
        <f>IF(N251="znížená",J251,0)</f>
        <v>0</v>
      </c>
      <c r="BG251" s="174">
        <f>IF(N251="zákl. prenesená",J251,0)</f>
        <v>0</v>
      </c>
      <c r="BH251" s="174">
        <f>IF(N251="zníž. prenesená",J251,0)</f>
        <v>0</v>
      </c>
      <c r="BI251" s="174">
        <f>IF(N251="nulová",J251,0)</f>
        <v>0</v>
      </c>
      <c r="BJ251" s="17" t="s">
        <v>145</v>
      </c>
      <c r="BK251" s="175">
        <f>ROUND(I251*H251,3)</f>
        <v>0</v>
      </c>
      <c r="BL251" s="17" t="s">
        <v>224</v>
      </c>
      <c r="BM251" s="173" t="s">
        <v>446</v>
      </c>
    </row>
    <row r="252" spans="1:65" s="2" customFormat="1" ht="21.75" customHeight="1">
      <c r="A252" s="32"/>
      <c r="B252" s="161"/>
      <c r="C252" s="162" t="s">
        <v>447</v>
      </c>
      <c r="D252" s="162" t="s">
        <v>140</v>
      </c>
      <c r="E252" s="163" t="s">
        <v>448</v>
      </c>
      <c r="F252" s="164" t="s">
        <v>449</v>
      </c>
      <c r="G252" s="165" t="s">
        <v>333</v>
      </c>
      <c r="H252" s="166">
        <v>1.6379999999999999</v>
      </c>
      <c r="I252" s="167"/>
      <c r="J252" s="166">
        <f>ROUND(I252*H252,3)</f>
        <v>0</v>
      </c>
      <c r="K252" s="168"/>
      <c r="L252" s="33"/>
      <c r="M252" s="169" t="s">
        <v>1</v>
      </c>
      <c r="N252" s="170" t="s">
        <v>40</v>
      </c>
      <c r="O252" s="58"/>
      <c r="P252" s="171">
        <f>O252*H252</f>
        <v>0</v>
      </c>
      <c r="Q252" s="171">
        <v>0</v>
      </c>
      <c r="R252" s="171">
        <f>Q252*H252</f>
        <v>0</v>
      </c>
      <c r="S252" s="171">
        <v>0</v>
      </c>
      <c r="T252" s="172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3" t="s">
        <v>224</v>
      </c>
      <c r="AT252" s="173" t="s">
        <v>140</v>
      </c>
      <c r="AU252" s="173" t="s">
        <v>145</v>
      </c>
      <c r="AY252" s="17" t="s">
        <v>137</v>
      </c>
      <c r="BE252" s="174">
        <f>IF(N252="základná",J252,0)</f>
        <v>0</v>
      </c>
      <c r="BF252" s="174">
        <f>IF(N252="znížená",J252,0)</f>
        <v>0</v>
      </c>
      <c r="BG252" s="174">
        <f>IF(N252="zákl. prenesená",J252,0)</f>
        <v>0</v>
      </c>
      <c r="BH252" s="174">
        <f>IF(N252="zníž. prenesená",J252,0)</f>
        <v>0</v>
      </c>
      <c r="BI252" s="174">
        <f>IF(N252="nulová",J252,0)</f>
        <v>0</v>
      </c>
      <c r="BJ252" s="17" t="s">
        <v>145</v>
      </c>
      <c r="BK252" s="175">
        <f>ROUND(I252*H252,3)</f>
        <v>0</v>
      </c>
      <c r="BL252" s="17" t="s">
        <v>224</v>
      </c>
      <c r="BM252" s="173" t="s">
        <v>450</v>
      </c>
    </row>
    <row r="253" spans="1:65" s="12" customFormat="1" ht="22.8" customHeight="1">
      <c r="B253" s="148"/>
      <c r="D253" s="149" t="s">
        <v>73</v>
      </c>
      <c r="E253" s="159" t="s">
        <v>451</v>
      </c>
      <c r="F253" s="159" t="s">
        <v>452</v>
      </c>
      <c r="I253" s="151"/>
      <c r="J253" s="160">
        <f>BK253</f>
        <v>0</v>
      </c>
      <c r="L253" s="148"/>
      <c r="M253" s="153"/>
      <c r="N253" s="154"/>
      <c r="O253" s="154"/>
      <c r="P253" s="155">
        <f>SUM(P254:P258)</f>
        <v>0</v>
      </c>
      <c r="Q253" s="154"/>
      <c r="R253" s="155">
        <f>SUM(R254:R258)</f>
        <v>0</v>
      </c>
      <c r="S253" s="154"/>
      <c r="T253" s="156">
        <f>SUM(T254:T258)</f>
        <v>0</v>
      </c>
      <c r="AR253" s="149" t="s">
        <v>145</v>
      </c>
      <c r="AT253" s="157" t="s">
        <v>73</v>
      </c>
      <c r="AU253" s="157" t="s">
        <v>82</v>
      </c>
      <c r="AY253" s="149" t="s">
        <v>137</v>
      </c>
      <c r="BK253" s="158">
        <f>SUM(BK254:BK258)</f>
        <v>0</v>
      </c>
    </row>
    <row r="254" spans="1:65" s="2" customFormat="1" ht="21.75" customHeight="1">
      <c r="A254" s="32"/>
      <c r="B254" s="161"/>
      <c r="C254" s="162" t="s">
        <v>453</v>
      </c>
      <c r="D254" s="162" t="s">
        <v>140</v>
      </c>
      <c r="E254" s="163" t="s">
        <v>454</v>
      </c>
      <c r="F254" s="164" t="s">
        <v>455</v>
      </c>
      <c r="G254" s="165" t="s">
        <v>156</v>
      </c>
      <c r="H254" s="166">
        <v>2</v>
      </c>
      <c r="I254" s="167"/>
      <c r="J254" s="166">
        <f>ROUND(I254*H254,3)</f>
        <v>0</v>
      </c>
      <c r="K254" s="168"/>
      <c r="L254" s="33"/>
      <c r="M254" s="169" t="s">
        <v>1</v>
      </c>
      <c r="N254" s="170" t="s">
        <v>40</v>
      </c>
      <c r="O254" s="58"/>
      <c r="P254" s="171">
        <f>O254*H254</f>
        <v>0</v>
      </c>
      <c r="Q254" s="171">
        <v>0</v>
      </c>
      <c r="R254" s="171">
        <f>Q254*H254</f>
        <v>0</v>
      </c>
      <c r="S254" s="171">
        <v>0</v>
      </c>
      <c r="T254" s="172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3" t="s">
        <v>224</v>
      </c>
      <c r="AT254" s="173" t="s">
        <v>140</v>
      </c>
      <c r="AU254" s="173" t="s">
        <v>145</v>
      </c>
      <c r="AY254" s="17" t="s">
        <v>137</v>
      </c>
      <c r="BE254" s="174">
        <f>IF(N254="základná",J254,0)</f>
        <v>0</v>
      </c>
      <c r="BF254" s="174">
        <f>IF(N254="znížená",J254,0)</f>
        <v>0</v>
      </c>
      <c r="BG254" s="174">
        <f>IF(N254="zákl. prenesená",J254,0)</f>
        <v>0</v>
      </c>
      <c r="BH254" s="174">
        <f>IF(N254="zníž. prenesená",J254,0)</f>
        <v>0</v>
      </c>
      <c r="BI254" s="174">
        <f>IF(N254="nulová",J254,0)</f>
        <v>0</v>
      </c>
      <c r="BJ254" s="17" t="s">
        <v>145</v>
      </c>
      <c r="BK254" s="175">
        <f>ROUND(I254*H254,3)</f>
        <v>0</v>
      </c>
      <c r="BL254" s="17" t="s">
        <v>224</v>
      </c>
      <c r="BM254" s="173" t="s">
        <v>456</v>
      </c>
    </row>
    <row r="255" spans="1:65" s="2" customFormat="1" ht="16.5" customHeight="1">
      <c r="A255" s="32"/>
      <c r="B255" s="161"/>
      <c r="C255" s="200" t="s">
        <v>457</v>
      </c>
      <c r="D255" s="200" t="s">
        <v>229</v>
      </c>
      <c r="E255" s="201" t="s">
        <v>458</v>
      </c>
      <c r="F255" s="202" t="s">
        <v>459</v>
      </c>
      <c r="G255" s="203" t="s">
        <v>143</v>
      </c>
      <c r="H255" s="204">
        <v>11</v>
      </c>
      <c r="I255" s="205"/>
      <c r="J255" s="204">
        <f>ROUND(I255*H255,3)</f>
        <v>0</v>
      </c>
      <c r="K255" s="206"/>
      <c r="L255" s="207"/>
      <c r="M255" s="208" t="s">
        <v>1</v>
      </c>
      <c r="N255" s="209" t="s">
        <v>40</v>
      </c>
      <c r="O255" s="58"/>
      <c r="P255" s="171">
        <f>O255*H255</f>
        <v>0</v>
      </c>
      <c r="Q255" s="171">
        <v>0</v>
      </c>
      <c r="R255" s="171">
        <f>Q255*H255</f>
        <v>0</v>
      </c>
      <c r="S255" s="171">
        <v>0</v>
      </c>
      <c r="T255" s="172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3" t="s">
        <v>294</v>
      </c>
      <c r="AT255" s="173" t="s">
        <v>229</v>
      </c>
      <c r="AU255" s="173" t="s">
        <v>145</v>
      </c>
      <c r="AY255" s="17" t="s">
        <v>137</v>
      </c>
      <c r="BE255" s="174">
        <f>IF(N255="základná",J255,0)</f>
        <v>0</v>
      </c>
      <c r="BF255" s="174">
        <f>IF(N255="znížená",J255,0)</f>
        <v>0</v>
      </c>
      <c r="BG255" s="174">
        <f>IF(N255="zákl. prenesená",J255,0)</f>
        <v>0</v>
      </c>
      <c r="BH255" s="174">
        <f>IF(N255="zníž. prenesená",J255,0)</f>
        <v>0</v>
      </c>
      <c r="BI255" s="174">
        <f>IF(N255="nulová",J255,0)</f>
        <v>0</v>
      </c>
      <c r="BJ255" s="17" t="s">
        <v>145</v>
      </c>
      <c r="BK255" s="175">
        <f>ROUND(I255*H255,3)</f>
        <v>0</v>
      </c>
      <c r="BL255" s="17" t="s">
        <v>224</v>
      </c>
      <c r="BM255" s="173" t="s">
        <v>460</v>
      </c>
    </row>
    <row r="256" spans="1:65" s="2" customFormat="1" ht="21.75" customHeight="1">
      <c r="A256" s="32"/>
      <c r="B256" s="161"/>
      <c r="C256" s="162" t="s">
        <v>461</v>
      </c>
      <c r="D256" s="162" t="s">
        <v>140</v>
      </c>
      <c r="E256" s="163" t="s">
        <v>462</v>
      </c>
      <c r="F256" s="164" t="s">
        <v>463</v>
      </c>
      <c r="G256" s="165" t="s">
        <v>156</v>
      </c>
      <c r="H256" s="166">
        <v>1</v>
      </c>
      <c r="I256" s="167"/>
      <c r="J256" s="166">
        <f>ROUND(I256*H256,3)</f>
        <v>0</v>
      </c>
      <c r="K256" s="168"/>
      <c r="L256" s="33"/>
      <c r="M256" s="169" t="s">
        <v>1</v>
      </c>
      <c r="N256" s="170" t="s">
        <v>40</v>
      </c>
      <c r="O256" s="58"/>
      <c r="P256" s="171">
        <f>O256*H256</f>
        <v>0</v>
      </c>
      <c r="Q256" s="171">
        <v>0</v>
      </c>
      <c r="R256" s="171">
        <f>Q256*H256</f>
        <v>0</v>
      </c>
      <c r="S256" s="171">
        <v>0</v>
      </c>
      <c r="T256" s="172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3" t="s">
        <v>224</v>
      </c>
      <c r="AT256" s="173" t="s">
        <v>140</v>
      </c>
      <c r="AU256" s="173" t="s">
        <v>145</v>
      </c>
      <c r="AY256" s="17" t="s">
        <v>137</v>
      </c>
      <c r="BE256" s="174">
        <f>IF(N256="základná",J256,0)</f>
        <v>0</v>
      </c>
      <c r="BF256" s="174">
        <f>IF(N256="znížená",J256,0)</f>
        <v>0</v>
      </c>
      <c r="BG256" s="174">
        <f>IF(N256="zákl. prenesená",J256,0)</f>
        <v>0</v>
      </c>
      <c r="BH256" s="174">
        <f>IF(N256="zníž. prenesená",J256,0)</f>
        <v>0</v>
      </c>
      <c r="BI256" s="174">
        <f>IF(N256="nulová",J256,0)</f>
        <v>0</v>
      </c>
      <c r="BJ256" s="17" t="s">
        <v>145</v>
      </c>
      <c r="BK256" s="175">
        <f>ROUND(I256*H256,3)</f>
        <v>0</v>
      </c>
      <c r="BL256" s="17" t="s">
        <v>224</v>
      </c>
      <c r="BM256" s="173" t="s">
        <v>464</v>
      </c>
    </row>
    <row r="257" spans="1:65" s="2" customFormat="1" ht="21.75" customHeight="1">
      <c r="A257" s="32"/>
      <c r="B257" s="161"/>
      <c r="C257" s="162" t="s">
        <v>465</v>
      </c>
      <c r="D257" s="162" t="s">
        <v>140</v>
      </c>
      <c r="E257" s="163" t="s">
        <v>466</v>
      </c>
      <c r="F257" s="164" t="s">
        <v>467</v>
      </c>
      <c r="G257" s="165" t="s">
        <v>143</v>
      </c>
      <c r="H257" s="166">
        <v>11</v>
      </c>
      <c r="I257" s="167"/>
      <c r="J257" s="166">
        <f>ROUND(I257*H257,3)</f>
        <v>0</v>
      </c>
      <c r="K257" s="168"/>
      <c r="L257" s="33"/>
      <c r="M257" s="169" t="s">
        <v>1</v>
      </c>
      <c r="N257" s="170" t="s">
        <v>40</v>
      </c>
      <c r="O257" s="58"/>
      <c r="P257" s="171">
        <f>O257*H257</f>
        <v>0</v>
      </c>
      <c r="Q257" s="171">
        <v>0</v>
      </c>
      <c r="R257" s="171">
        <f>Q257*H257</f>
        <v>0</v>
      </c>
      <c r="S257" s="171">
        <v>0</v>
      </c>
      <c r="T257" s="172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3" t="s">
        <v>224</v>
      </c>
      <c r="AT257" s="173" t="s">
        <v>140</v>
      </c>
      <c r="AU257" s="173" t="s">
        <v>145</v>
      </c>
      <c r="AY257" s="17" t="s">
        <v>137</v>
      </c>
      <c r="BE257" s="174">
        <f>IF(N257="základná",J257,0)</f>
        <v>0</v>
      </c>
      <c r="BF257" s="174">
        <f>IF(N257="znížená",J257,0)</f>
        <v>0</v>
      </c>
      <c r="BG257" s="174">
        <f>IF(N257="zákl. prenesená",J257,0)</f>
        <v>0</v>
      </c>
      <c r="BH257" s="174">
        <f>IF(N257="zníž. prenesená",J257,0)</f>
        <v>0</v>
      </c>
      <c r="BI257" s="174">
        <f>IF(N257="nulová",J257,0)</f>
        <v>0</v>
      </c>
      <c r="BJ257" s="17" t="s">
        <v>145</v>
      </c>
      <c r="BK257" s="175">
        <f>ROUND(I257*H257,3)</f>
        <v>0</v>
      </c>
      <c r="BL257" s="17" t="s">
        <v>224</v>
      </c>
      <c r="BM257" s="173" t="s">
        <v>468</v>
      </c>
    </row>
    <row r="258" spans="1:65" s="2" customFormat="1" ht="21.75" customHeight="1">
      <c r="A258" s="32"/>
      <c r="B258" s="161"/>
      <c r="C258" s="162" t="s">
        <v>469</v>
      </c>
      <c r="D258" s="162" t="s">
        <v>140</v>
      </c>
      <c r="E258" s="163" t="s">
        <v>470</v>
      </c>
      <c r="F258" s="164" t="s">
        <v>471</v>
      </c>
      <c r="G258" s="165" t="s">
        <v>472</v>
      </c>
      <c r="H258" s="167"/>
      <c r="I258" s="167"/>
      <c r="J258" s="166">
        <f>ROUND(I258*H258,3)</f>
        <v>0</v>
      </c>
      <c r="K258" s="168"/>
      <c r="L258" s="33"/>
      <c r="M258" s="169" t="s">
        <v>1</v>
      </c>
      <c r="N258" s="170" t="s">
        <v>40</v>
      </c>
      <c r="O258" s="58"/>
      <c r="P258" s="171">
        <f>O258*H258</f>
        <v>0</v>
      </c>
      <c r="Q258" s="171">
        <v>0</v>
      </c>
      <c r="R258" s="171">
        <f>Q258*H258</f>
        <v>0</v>
      </c>
      <c r="S258" s="171">
        <v>0</v>
      </c>
      <c r="T258" s="172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3" t="s">
        <v>224</v>
      </c>
      <c r="AT258" s="173" t="s">
        <v>140</v>
      </c>
      <c r="AU258" s="173" t="s">
        <v>145</v>
      </c>
      <c r="AY258" s="17" t="s">
        <v>137</v>
      </c>
      <c r="BE258" s="174">
        <f>IF(N258="základná",J258,0)</f>
        <v>0</v>
      </c>
      <c r="BF258" s="174">
        <f>IF(N258="znížená",J258,0)</f>
        <v>0</v>
      </c>
      <c r="BG258" s="174">
        <f>IF(N258="zákl. prenesená",J258,0)</f>
        <v>0</v>
      </c>
      <c r="BH258" s="174">
        <f>IF(N258="zníž. prenesená",J258,0)</f>
        <v>0</v>
      </c>
      <c r="BI258" s="174">
        <f>IF(N258="nulová",J258,0)</f>
        <v>0</v>
      </c>
      <c r="BJ258" s="17" t="s">
        <v>145</v>
      </c>
      <c r="BK258" s="175">
        <f>ROUND(I258*H258,3)</f>
        <v>0</v>
      </c>
      <c r="BL258" s="17" t="s">
        <v>224</v>
      </c>
      <c r="BM258" s="173" t="s">
        <v>473</v>
      </c>
    </row>
    <row r="259" spans="1:65" s="12" customFormat="1" ht="22.8" customHeight="1">
      <c r="B259" s="148"/>
      <c r="D259" s="149" t="s">
        <v>73</v>
      </c>
      <c r="E259" s="159" t="s">
        <v>474</v>
      </c>
      <c r="F259" s="159" t="s">
        <v>475</v>
      </c>
      <c r="I259" s="151"/>
      <c r="J259" s="160">
        <f>BK259</f>
        <v>0</v>
      </c>
      <c r="L259" s="148"/>
      <c r="M259" s="153"/>
      <c r="N259" s="154"/>
      <c r="O259" s="154"/>
      <c r="P259" s="155">
        <f>SUM(P260:P268)</f>
        <v>0</v>
      </c>
      <c r="Q259" s="154"/>
      <c r="R259" s="155">
        <f>SUM(R260:R268)</f>
        <v>0</v>
      </c>
      <c r="S259" s="154"/>
      <c r="T259" s="156">
        <f>SUM(T260:T268)</f>
        <v>0</v>
      </c>
      <c r="AR259" s="149" t="s">
        <v>145</v>
      </c>
      <c r="AT259" s="157" t="s">
        <v>73</v>
      </c>
      <c r="AU259" s="157" t="s">
        <v>82</v>
      </c>
      <c r="AY259" s="149" t="s">
        <v>137</v>
      </c>
      <c r="BK259" s="158">
        <f>SUM(BK260:BK268)</f>
        <v>0</v>
      </c>
    </row>
    <row r="260" spans="1:65" s="2" customFormat="1" ht="21.75" customHeight="1">
      <c r="A260" s="32"/>
      <c r="B260" s="161"/>
      <c r="C260" s="162" t="s">
        <v>476</v>
      </c>
      <c r="D260" s="162" t="s">
        <v>140</v>
      </c>
      <c r="E260" s="163" t="s">
        <v>477</v>
      </c>
      <c r="F260" s="164" t="s">
        <v>478</v>
      </c>
      <c r="G260" s="165" t="s">
        <v>479</v>
      </c>
      <c r="H260" s="166">
        <v>4</v>
      </c>
      <c r="I260" s="167"/>
      <c r="J260" s="166">
        <f t="shared" ref="J260:J268" si="20">ROUND(I260*H260,3)</f>
        <v>0</v>
      </c>
      <c r="K260" s="168"/>
      <c r="L260" s="33"/>
      <c r="M260" s="169" t="s">
        <v>1</v>
      </c>
      <c r="N260" s="170" t="s">
        <v>40</v>
      </c>
      <c r="O260" s="58"/>
      <c r="P260" s="171">
        <f t="shared" ref="P260:P268" si="21">O260*H260</f>
        <v>0</v>
      </c>
      <c r="Q260" s="171">
        <v>0</v>
      </c>
      <c r="R260" s="171">
        <f t="shared" ref="R260:R268" si="22">Q260*H260</f>
        <v>0</v>
      </c>
      <c r="S260" s="171">
        <v>0</v>
      </c>
      <c r="T260" s="172">
        <f t="shared" ref="T260:T268" si="23"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3" t="s">
        <v>224</v>
      </c>
      <c r="AT260" s="173" t="s">
        <v>140</v>
      </c>
      <c r="AU260" s="173" t="s">
        <v>145</v>
      </c>
      <c r="AY260" s="17" t="s">
        <v>137</v>
      </c>
      <c r="BE260" s="174">
        <f t="shared" ref="BE260:BE268" si="24">IF(N260="základná",J260,0)</f>
        <v>0</v>
      </c>
      <c r="BF260" s="174">
        <f t="shared" ref="BF260:BF268" si="25">IF(N260="znížená",J260,0)</f>
        <v>0</v>
      </c>
      <c r="BG260" s="174">
        <f t="shared" ref="BG260:BG268" si="26">IF(N260="zákl. prenesená",J260,0)</f>
        <v>0</v>
      </c>
      <c r="BH260" s="174">
        <f t="shared" ref="BH260:BH268" si="27">IF(N260="zníž. prenesená",J260,0)</f>
        <v>0</v>
      </c>
      <c r="BI260" s="174">
        <f t="shared" ref="BI260:BI268" si="28">IF(N260="nulová",J260,0)</f>
        <v>0</v>
      </c>
      <c r="BJ260" s="17" t="s">
        <v>145</v>
      </c>
      <c r="BK260" s="175">
        <f t="shared" ref="BK260:BK268" si="29">ROUND(I260*H260,3)</f>
        <v>0</v>
      </c>
      <c r="BL260" s="17" t="s">
        <v>224</v>
      </c>
      <c r="BM260" s="173" t="s">
        <v>480</v>
      </c>
    </row>
    <row r="261" spans="1:65" s="2" customFormat="1" ht="21.75" customHeight="1">
      <c r="A261" s="32"/>
      <c r="B261" s="161"/>
      <c r="C261" s="200" t="s">
        <v>481</v>
      </c>
      <c r="D261" s="200" t="s">
        <v>229</v>
      </c>
      <c r="E261" s="201" t="s">
        <v>482</v>
      </c>
      <c r="F261" s="202" t="s">
        <v>483</v>
      </c>
      <c r="G261" s="203" t="s">
        <v>143</v>
      </c>
      <c r="H261" s="204">
        <v>28.6</v>
      </c>
      <c r="I261" s="205"/>
      <c r="J261" s="204">
        <f t="shared" si="20"/>
        <v>0</v>
      </c>
      <c r="K261" s="206"/>
      <c r="L261" s="207"/>
      <c r="M261" s="208" t="s">
        <v>1</v>
      </c>
      <c r="N261" s="209" t="s">
        <v>40</v>
      </c>
      <c r="O261" s="58"/>
      <c r="P261" s="171">
        <f t="shared" si="21"/>
        <v>0</v>
      </c>
      <c r="Q261" s="171">
        <v>0</v>
      </c>
      <c r="R261" s="171">
        <f t="shared" si="22"/>
        <v>0</v>
      </c>
      <c r="S261" s="171">
        <v>0</v>
      </c>
      <c r="T261" s="172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3" t="s">
        <v>294</v>
      </c>
      <c r="AT261" s="173" t="s">
        <v>229</v>
      </c>
      <c r="AU261" s="173" t="s">
        <v>145</v>
      </c>
      <c r="AY261" s="17" t="s">
        <v>137</v>
      </c>
      <c r="BE261" s="174">
        <f t="shared" si="24"/>
        <v>0</v>
      </c>
      <c r="BF261" s="174">
        <f t="shared" si="25"/>
        <v>0</v>
      </c>
      <c r="BG261" s="174">
        <f t="shared" si="26"/>
        <v>0</v>
      </c>
      <c r="BH261" s="174">
        <f t="shared" si="27"/>
        <v>0</v>
      </c>
      <c r="BI261" s="174">
        <f t="shared" si="28"/>
        <v>0</v>
      </c>
      <c r="BJ261" s="17" t="s">
        <v>145</v>
      </c>
      <c r="BK261" s="175">
        <f t="shared" si="29"/>
        <v>0</v>
      </c>
      <c r="BL261" s="17" t="s">
        <v>224</v>
      </c>
      <c r="BM261" s="173" t="s">
        <v>484</v>
      </c>
    </row>
    <row r="262" spans="1:65" s="2" customFormat="1" ht="16.5" customHeight="1">
      <c r="A262" s="32"/>
      <c r="B262" s="161"/>
      <c r="C262" s="162" t="s">
        <v>485</v>
      </c>
      <c r="D262" s="162" t="s">
        <v>140</v>
      </c>
      <c r="E262" s="163" t="s">
        <v>486</v>
      </c>
      <c r="F262" s="164" t="s">
        <v>487</v>
      </c>
      <c r="G262" s="165" t="s">
        <v>156</v>
      </c>
      <c r="H262" s="166">
        <v>2</v>
      </c>
      <c r="I262" s="167"/>
      <c r="J262" s="166">
        <f t="shared" si="20"/>
        <v>0</v>
      </c>
      <c r="K262" s="168"/>
      <c r="L262" s="33"/>
      <c r="M262" s="169" t="s">
        <v>1</v>
      </c>
      <c r="N262" s="170" t="s">
        <v>40</v>
      </c>
      <c r="O262" s="58"/>
      <c r="P262" s="171">
        <f t="shared" si="21"/>
        <v>0</v>
      </c>
      <c r="Q262" s="171">
        <v>0</v>
      </c>
      <c r="R262" s="171">
        <f t="shared" si="22"/>
        <v>0</v>
      </c>
      <c r="S262" s="171">
        <v>0</v>
      </c>
      <c r="T262" s="172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3" t="s">
        <v>224</v>
      </c>
      <c r="AT262" s="173" t="s">
        <v>140</v>
      </c>
      <c r="AU262" s="173" t="s">
        <v>145</v>
      </c>
      <c r="AY262" s="17" t="s">
        <v>137</v>
      </c>
      <c r="BE262" s="174">
        <f t="shared" si="24"/>
        <v>0</v>
      </c>
      <c r="BF262" s="174">
        <f t="shared" si="25"/>
        <v>0</v>
      </c>
      <c r="BG262" s="174">
        <f t="shared" si="26"/>
        <v>0</v>
      </c>
      <c r="BH262" s="174">
        <f t="shared" si="27"/>
        <v>0</v>
      </c>
      <c r="BI262" s="174">
        <f t="shared" si="28"/>
        <v>0</v>
      </c>
      <c r="BJ262" s="17" t="s">
        <v>145</v>
      </c>
      <c r="BK262" s="175">
        <f t="shared" si="29"/>
        <v>0</v>
      </c>
      <c r="BL262" s="17" t="s">
        <v>224</v>
      </c>
      <c r="BM262" s="173" t="s">
        <v>488</v>
      </c>
    </row>
    <row r="263" spans="1:65" s="2" customFormat="1" ht="21.75" customHeight="1">
      <c r="A263" s="32"/>
      <c r="B263" s="161"/>
      <c r="C263" s="162" t="s">
        <v>489</v>
      </c>
      <c r="D263" s="162" t="s">
        <v>140</v>
      </c>
      <c r="E263" s="163" t="s">
        <v>490</v>
      </c>
      <c r="F263" s="164" t="s">
        <v>491</v>
      </c>
      <c r="G263" s="165" t="s">
        <v>156</v>
      </c>
      <c r="H263" s="166">
        <v>2</v>
      </c>
      <c r="I263" s="167"/>
      <c r="J263" s="166">
        <f t="shared" si="20"/>
        <v>0</v>
      </c>
      <c r="K263" s="168"/>
      <c r="L263" s="33"/>
      <c r="M263" s="169" t="s">
        <v>1</v>
      </c>
      <c r="N263" s="170" t="s">
        <v>40</v>
      </c>
      <c r="O263" s="58"/>
      <c r="P263" s="171">
        <f t="shared" si="21"/>
        <v>0</v>
      </c>
      <c r="Q263" s="171">
        <v>0</v>
      </c>
      <c r="R263" s="171">
        <f t="shared" si="22"/>
        <v>0</v>
      </c>
      <c r="S263" s="171">
        <v>0</v>
      </c>
      <c r="T263" s="172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3" t="s">
        <v>224</v>
      </c>
      <c r="AT263" s="173" t="s">
        <v>140</v>
      </c>
      <c r="AU263" s="173" t="s">
        <v>145</v>
      </c>
      <c r="AY263" s="17" t="s">
        <v>137</v>
      </c>
      <c r="BE263" s="174">
        <f t="shared" si="24"/>
        <v>0</v>
      </c>
      <c r="BF263" s="174">
        <f t="shared" si="25"/>
        <v>0</v>
      </c>
      <c r="BG263" s="174">
        <f t="shared" si="26"/>
        <v>0</v>
      </c>
      <c r="BH263" s="174">
        <f t="shared" si="27"/>
        <v>0</v>
      </c>
      <c r="BI263" s="174">
        <f t="shared" si="28"/>
        <v>0</v>
      </c>
      <c r="BJ263" s="17" t="s">
        <v>145</v>
      </c>
      <c r="BK263" s="175">
        <f t="shared" si="29"/>
        <v>0</v>
      </c>
      <c r="BL263" s="17" t="s">
        <v>224</v>
      </c>
      <c r="BM263" s="173" t="s">
        <v>492</v>
      </c>
    </row>
    <row r="264" spans="1:65" s="2" customFormat="1" ht="33" customHeight="1">
      <c r="A264" s="32"/>
      <c r="B264" s="161"/>
      <c r="C264" s="162" t="s">
        <v>493</v>
      </c>
      <c r="D264" s="162" t="s">
        <v>140</v>
      </c>
      <c r="E264" s="163" t="s">
        <v>494</v>
      </c>
      <c r="F264" s="164" t="s">
        <v>495</v>
      </c>
      <c r="G264" s="165" t="s">
        <v>156</v>
      </c>
      <c r="H264" s="166">
        <v>2</v>
      </c>
      <c r="I264" s="167"/>
      <c r="J264" s="166">
        <f t="shared" si="20"/>
        <v>0</v>
      </c>
      <c r="K264" s="168"/>
      <c r="L264" s="33"/>
      <c r="M264" s="169" t="s">
        <v>1</v>
      </c>
      <c r="N264" s="170" t="s">
        <v>40</v>
      </c>
      <c r="O264" s="58"/>
      <c r="P264" s="171">
        <f t="shared" si="21"/>
        <v>0</v>
      </c>
      <c r="Q264" s="171">
        <v>0</v>
      </c>
      <c r="R264" s="171">
        <f t="shared" si="22"/>
        <v>0</v>
      </c>
      <c r="S264" s="171">
        <v>0</v>
      </c>
      <c r="T264" s="172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3" t="s">
        <v>224</v>
      </c>
      <c r="AT264" s="173" t="s">
        <v>140</v>
      </c>
      <c r="AU264" s="173" t="s">
        <v>145</v>
      </c>
      <c r="AY264" s="17" t="s">
        <v>137</v>
      </c>
      <c r="BE264" s="174">
        <f t="shared" si="24"/>
        <v>0</v>
      </c>
      <c r="BF264" s="174">
        <f t="shared" si="25"/>
        <v>0</v>
      </c>
      <c r="BG264" s="174">
        <f t="shared" si="26"/>
        <v>0</v>
      </c>
      <c r="BH264" s="174">
        <f t="shared" si="27"/>
        <v>0</v>
      </c>
      <c r="BI264" s="174">
        <f t="shared" si="28"/>
        <v>0</v>
      </c>
      <c r="BJ264" s="17" t="s">
        <v>145</v>
      </c>
      <c r="BK264" s="175">
        <f t="shared" si="29"/>
        <v>0</v>
      </c>
      <c r="BL264" s="17" t="s">
        <v>224</v>
      </c>
      <c r="BM264" s="173" t="s">
        <v>496</v>
      </c>
    </row>
    <row r="265" spans="1:65" s="2" customFormat="1" ht="16.5" customHeight="1">
      <c r="A265" s="32"/>
      <c r="B265" s="161"/>
      <c r="C265" s="200" t="s">
        <v>497</v>
      </c>
      <c r="D265" s="200" t="s">
        <v>229</v>
      </c>
      <c r="E265" s="201" t="s">
        <v>498</v>
      </c>
      <c r="F265" s="202" t="s">
        <v>499</v>
      </c>
      <c r="G265" s="203" t="s">
        <v>156</v>
      </c>
      <c r="H265" s="204">
        <v>2</v>
      </c>
      <c r="I265" s="205"/>
      <c r="J265" s="204">
        <f t="shared" si="20"/>
        <v>0</v>
      </c>
      <c r="K265" s="206"/>
      <c r="L265" s="207"/>
      <c r="M265" s="208" t="s">
        <v>1</v>
      </c>
      <c r="N265" s="209" t="s">
        <v>40</v>
      </c>
      <c r="O265" s="58"/>
      <c r="P265" s="171">
        <f t="shared" si="21"/>
        <v>0</v>
      </c>
      <c r="Q265" s="171">
        <v>0</v>
      </c>
      <c r="R265" s="171">
        <f t="shared" si="22"/>
        <v>0</v>
      </c>
      <c r="S265" s="171">
        <v>0</v>
      </c>
      <c r="T265" s="172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3" t="s">
        <v>294</v>
      </c>
      <c r="AT265" s="173" t="s">
        <v>229</v>
      </c>
      <c r="AU265" s="173" t="s">
        <v>145</v>
      </c>
      <c r="AY265" s="17" t="s">
        <v>137</v>
      </c>
      <c r="BE265" s="174">
        <f t="shared" si="24"/>
        <v>0</v>
      </c>
      <c r="BF265" s="174">
        <f t="shared" si="25"/>
        <v>0</v>
      </c>
      <c r="BG265" s="174">
        <f t="shared" si="26"/>
        <v>0</v>
      </c>
      <c r="BH265" s="174">
        <f t="shared" si="27"/>
        <v>0</v>
      </c>
      <c r="BI265" s="174">
        <f t="shared" si="28"/>
        <v>0</v>
      </c>
      <c r="BJ265" s="17" t="s">
        <v>145</v>
      </c>
      <c r="BK265" s="175">
        <f t="shared" si="29"/>
        <v>0</v>
      </c>
      <c r="BL265" s="17" t="s">
        <v>224</v>
      </c>
      <c r="BM265" s="173" t="s">
        <v>500</v>
      </c>
    </row>
    <row r="266" spans="1:65" s="2" customFormat="1" ht="21.75" customHeight="1">
      <c r="A266" s="32"/>
      <c r="B266" s="161"/>
      <c r="C266" s="162" t="s">
        <v>501</v>
      </c>
      <c r="D266" s="162" t="s">
        <v>140</v>
      </c>
      <c r="E266" s="163" t="s">
        <v>502</v>
      </c>
      <c r="F266" s="164" t="s">
        <v>503</v>
      </c>
      <c r="G266" s="165" t="s">
        <v>143</v>
      </c>
      <c r="H266" s="166">
        <v>28.6</v>
      </c>
      <c r="I266" s="167"/>
      <c r="J266" s="166">
        <f t="shared" si="20"/>
        <v>0</v>
      </c>
      <c r="K266" s="168"/>
      <c r="L266" s="33"/>
      <c r="M266" s="169" t="s">
        <v>1</v>
      </c>
      <c r="N266" s="170" t="s">
        <v>40</v>
      </c>
      <c r="O266" s="58"/>
      <c r="P266" s="171">
        <f t="shared" si="21"/>
        <v>0</v>
      </c>
      <c r="Q266" s="171">
        <v>0</v>
      </c>
      <c r="R266" s="171">
        <f t="shared" si="22"/>
        <v>0</v>
      </c>
      <c r="S266" s="171">
        <v>0</v>
      </c>
      <c r="T266" s="172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3" t="s">
        <v>224</v>
      </c>
      <c r="AT266" s="173" t="s">
        <v>140</v>
      </c>
      <c r="AU266" s="173" t="s">
        <v>145</v>
      </c>
      <c r="AY266" s="17" t="s">
        <v>137</v>
      </c>
      <c r="BE266" s="174">
        <f t="shared" si="24"/>
        <v>0</v>
      </c>
      <c r="BF266" s="174">
        <f t="shared" si="25"/>
        <v>0</v>
      </c>
      <c r="BG266" s="174">
        <f t="shared" si="26"/>
        <v>0</v>
      </c>
      <c r="BH266" s="174">
        <f t="shared" si="27"/>
        <v>0</v>
      </c>
      <c r="BI266" s="174">
        <f t="shared" si="28"/>
        <v>0</v>
      </c>
      <c r="BJ266" s="17" t="s">
        <v>145</v>
      </c>
      <c r="BK266" s="175">
        <f t="shared" si="29"/>
        <v>0</v>
      </c>
      <c r="BL266" s="17" t="s">
        <v>224</v>
      </c>
      <c r="BM266" s="173" t="s">
        <v>504</v>
      </c>
    </row>
    <row r="267" spans="1:65" s="2" customFormat="1" ht="21.75" customHeight="1">
      <c r="A267" s="32"/>
      <c r="B267" s="161"/>
      <c r="C267" s="162" t="s">
        <v>505</v>
      </c>
      <c r="D267" s="162" t="s">
        <v>140</v>
      </c>
      <c r="E267" s="163" t="s">
        <v>506</v>
      </c>
      <c r="F267" s="164" t="s">
        <v>507</v>
      </c>
      <c r="G267" s="165" t="s">
        <v>143</v>
      </c>
      <c r="H267" s="166">
        <v>28.6</v>
      </c>
      <c r="I267" s="167"/>
      <c r="J267" s="166">
        <f t="shared" si="20"/>
        <v>0</v>
      </c>
      <c r="K267" s="168"/>
      <c r="L267" s="33"/>
      <c r="M267" s="169" t="s">
        <v>1</v>
      </c>
      <c r="N267" s="170" t="s">
        <v>40</v>
      </c>
      <c r="O267" s="58"/>
      <c r="P267" s="171">
        <f t="shared" si="21"/>
        <v>0</v>
      </c>
      <c r="Q267" s="171">
        <v>0</v>
      </c>
      <c r="R267" s="171">
        <f t="shared" si="22"/>
        <v>0</v>
      </c>
      <c r="S267" s="171">
        <v>0</v>
      </c>
      <c r="T267" s="172">
        <f t="shared" si="2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3" t="s">
        <v>224</v>
      </c>
      <c r="AT267" s="173" t="s">
        <v>140</v>
      </c>
      <c r="AU267" s="173" t="s">
        <v>145</v>
      </c>
      <c r="AY267" s="17" t="s">
        <v>137</v>
      </c>
      <c r="BE267" s="174">
        <f t="shared" si="24"/>
        <v>0</v>
      </c>
      <c r="BF267" s="174">
        <f t="shared" si="25"/>
        <v>0</v>
      </c>
      <c r="BG267" s="174">
        <f t="shared" si="26"/>
        <v>0</v>
      </c>
      <c r="BH267" s="174">
        <f t="shared" si="27"/>
        <v>0</v>
      </c>
      <c r="BI267" s="174">
        <f t="shared" si="28"/>
        <v>0</v>
      </c>
      <c r="BJ267" s="17" t="s">
        <v>145</v>
      </c>
      <c r="BK267" s="175">
        <f t="shared" si="29"/>
        <v>0</v>
      </c>
      <c r="BL267" s="17" t="s">
        <v>224</v>
      </c>
      <c r="BM267" s="173" t="s">
        <v>508</v>
      </c>
    </row>
    <row r="268" spans="1:65" s="2" customFormat="1" ht="21.75" customHeight="1">
      <c r="A268" s="32"/>
      <c r="B268" s="161"/>
      <c r="C268" s="162" t="s">
        <v>509</v>
      </c>
      <c r="D268" s="162" t="s">
        <v>140</v>
      </c>
      <c r="E268" s="163" t="s">
        <v>510</v>
      </c>
      <c r="F268" s="164" t="s">
        <v>511</v>
      </c>
      <c r="G268" s="165" t="s">
        <v>472</v>
      </c>
      <c r="H268" s="167"/>
      <c r="I268" s="167"/>
      <c r="J268" s="166">
        <f t="shared" si="20"/>
        <v>0</v>
      </c>
      <c r="K268" s="168"/>
      <c r="L268" s="33"/>
      <c r="M268" s="169" t="s">
        <v>1</v>
      </c>
      <c r="N268" s="170" t="s">
        <v>40</v>
      </c>
      <c r="O268" s="58"/>
      <c r="P268" s="171">
        <f t="shared" si="21"/>
        <v>0</v>
      </c>
      <c r="Q268" s="171">
        <v>0</v>
      </c>
      <c r="R268" s="171">
        <f t="shared" si="22"/>
        <v>0</v>
      </c>
      <c r="S268" s="171">
        <v>0</v>
      </c>
      <c r="T268" s="172">
        <f t="shared" si="2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3" t="s">
        <v>224</v>
      </c>
      <c r="AT268" s="173" t="s">
        <v>140</v>
      </c>
      <c r="AU268" s="173" t="s">
        <v>145</v>
      </c>
      <c r="AY268" s="17" t="s">
        <v>137</v>
      </c>
      <c r="BE268" s="174">
        <f t="shared" si="24"/>
        <v>0</v>
      </c>
      <c r="BF268" s="174">
        <f t="shared" si="25"/>
        <v>0</v>
      </c>
      <c r="BG268" s="174">
        <f t="shared" si="26"/>
        <v>0</v>
      </c>
      <c r="BH268" s="174">
        <f t="shared" si="27"/>
        <v>0</v>
      </c>
      <c r="BI268" s="174">
        <f t="shared" si="28"/>
        <v>0</v>
      </c>
      <c r="BJ268" s="17" t="s">
        <v>145</v>
      </c>
      <c r="BK268" s="175">
        <f t="shared" si="29"/>
        <v>0</v>
      </c>
      <c r="BL268" s="17" t="s">
        <v>224</v>
      </c>
      <c r="BM268" s="173" t="s">
        <v>512</v>
      </c>
    </row>
    <row r="269" spans="1:65" s="12" customFormat="1" ht="22.8" customHeight="1">
      <c r="B269" s="148"/>
      <c r="D269" s="149" t="s">
        <v>73</v>
      </c>
      <c r="E269" s="159" t="s">
        <v>513</v>
      </c>
      <c r="F269" s="159" t="s">
        <v>514</v>
      </c>
      <c r="I269" s="151"/>
      <c r="J269" s="160">
        <f>BK269</f>
        <v>0</v>
      </c>
      <c r="L269" s="148"/>
      <c r="M269" s="153"/>
      <c r="N269" s="154"/>
      <c r="O269" s="154"/>
      <c r="P269" s="155">
        <f>SUM(P270:P278)</f>
        <v>0</v>
      </c>
      <c r="Q269" s="154"/>
      <c r="R269" s="155">
        <f>SUM(R270:R278)</f>
        <v>0</v>
      </c>
      <c r="S269" s="154"/>
      <c r="T269" s="156">
        <f>SUM(T270:T278)</f>
        <v>0</v>
      </c>
      <c r="AR269" s="149" t="s">
        <v>145</v>
      </c>
      <c r="AT269" s="157" t="s">
        <v>73</v>
      </c>
      <c r="AU269" s="157" t="s">
        <v>82</v>
      </c>
      <c r="AY269" s="149" t="s">
        <v>137</v>
      </c>
      <c r="BK269" s="158">
        <f>SUM(BK270:BK278)</f>
        <v>0</v>
      </c>
    </row>
    <row r="270" spans="1:65" s="2" customFormat="1" ht="21.75" customHeight="1">
      <c r="A270" s="32"/>
      <c r="B270" s="161"/>
      <c r="C270" s="162" t="s">
        <v>515</v>
      </c>
      <c r="D270" s="162" t="s">
        <v>140</v>
      </c>
      <c r="E270" s="163" t="s">
        <v>516</v>
      </c>
      <c r="F270" s="164" t="s">
        <v>517</v>
      </c>
      <c r="G270" s="165" t="s">
        <v>518</v>
      </c>
      <c r="H270" s="166">
        <v>1</v>
      </c>
      <c r="I270" s="167"/>
      <c r="J270" s="166">
        <f t="shared" ref="J270:J278" si="30">ROUND(I270*H270,3)</f>
        <v>0</v>
      </c>
      <c r="K270" s="168"/>
      <c r="L270" s="33"/>
      <c r="M270" s="169" t="s">
        <v>1</v>
      </c>
      <c r="N270" s="170" t="s">
        <v>40</v>
      </c>
      <c r="O270" s="58"/>
      <c r="P270" s="171">
        <f t="shared" ref="P270:P278" si="31">O270*H270</f>
        <v>0</v>
      </c>
      <c r="Q270" s="171">
        <v>0</v>
      </c>
      <c r="R270" s="171">
        <f t="shared" ref="R270:R278" si="32">Q270*H270</f>
        <v>0</v>
      </c>
      <c r="S270" s="171">
        <v>0</v>
      </c>
      <c r="T270" s="172">
        <f t="shared" ref="T270:T278" si="33"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3" t="s">
        <v>224</v>
      </c>
      <c r="AT270" s="173" t="s">
        <v>140</v>
      </c>
      <c r="AU270" s="173" t="s">
        <v>145</v>
      </c>
      <c r="AY270" s="17" t="s">
        <v>137</v>
      </c>
      <c r="BE270" s="174">
        <f t="shared" ref="BE270:BE278" si="34">IF(N270="základná",J270,0)</f>
        <v>0</v>
      </c>
      <c r="BF270" s="174">
        <f t="shared" ref="BF270:BF278" si="35">IF(N270="znížená",J270,0)</f>
        <v>0</v>
      </c>
      <c r="BG270" s="174">
        <f t="shared" ref="BG270:BG278" si="36">IF(N270="zákl. prenesená",J270,0)</f>
        <v>0</v>
      </c>
      <c r="BH270" s="174">
        <f t="shared" ref="BH270:BH278" si="37">IF(N270="zníž. prenesená",J270,0)</f>
        <v>0</v>
      </c>
      <c r="BI270" s="174">
        <f t="shared" ref="BI270:BI278" si="38">IF(N270="nulová",J270,0)</f>
        <v>0</v>
      </c>
      <c r="BJ270" s="17" t="s">
        <v>145</v>
      </c>
      <c r="BK270" s="175">
        <f t="shared" ref="BK270:BK278" si="39">ROUND(I270*H270,3)</f>
        <v>0</v>
      </c>
      <c r="BL270" s="17" t="s">
        <v>224</v>
      </c>
      <c r="BM270" s="173" t="s">
        <v>519</v>
      </c>
    </row>
    <row r="271" spans="1:65" s="2" customFormat="1" ht="16.5" customHeight="1">
      <c r="A271" s="32"/>
      <c r="B271" s="161"/>
      <c r="C271" s="200" t="s">
        <v>520</v>
      </c>
      <c r="D271" s="200" t="s">
        <v>229</v>
      </c>
      <c r="E271" s="201" t="s">
        <v>521</v>
      </c>
      <c r="F271" s="202" t="s">
        <v>522</v>
      </c>
      <c r="G271" s="203" t="s">
        <v>156</v>
      </c>
      <c r="H271" s="204">
        <v>1</v>
      </c>
      <c r="I271" s="205"/>
      <c r="J271" s="204">
        <f t="shared" si="30"/>
        <v>0</v>
      </c>
      <c r="K271" s="206"/>
      <c r="L271" s="207"/>
      <c r="M271" s="208" t="s">
        <v>1</v>
      </c>
      <c r="N271" s="209" t="s">
        <v>40</v>
      </c>
      <c r="O271" s="58"/>
      <c r="P271" s="171">
        <f t="shared" si="31"/>
        <v>0</v>
      </c>
      <c r="Q271" s="171">
        <v>0</v>
      </c>
      <c r="R271" s="171">
        <f t="shared" si="32"/>
        <v>0</v>
      </c>
      <c r="S271" s="171">
        <v>0</v>
      </c>
      <c r="T271" s="172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3" t="s">
        <v>294</v>
      </c>
      <c r="AT271" s="173" t="s">
        <v>229</v>
      </c>
      <c r="AU271" s="173" t="s">
        <v>145</v>
      </c>
      <c r="AY271" s="17" t="s">
        <v>137</v>
      </c>
      <c r="BE271" s="174">
        <f t="shared" si="34"/>
        <v>0</v>
      </c>
      <c r="BF271" s="174">
        <f t="shared" si="35"/>
        <v>0</v>
      </c>
      <c r="BG271" s="174">
        <f t="shared" si="36"/>
        <v>0</v>
      </c>
      <c r="BH271" s="174">
        <f t="shared" si="37"/>
        <v>0</v>
      </c>
      <c r="BI271" s="174">
        <f t="shared" si="38"/>
        <v>0</v>
      </c>
      <c r="BJ271" s="17" t="s">
        <v>145</v>
      </c>
      <c r="BK271" s="175">
        <f t="shared" si="39"/>
        <v>0</v>
      </c>
      <c r="BL271" s="17" t="s">
        <v>224</v>
      </c>
      <c r="BM271" s="173" t="s">
        <v>523</v>
      </c>
    </row>
    <row r="272" spans="1:65" s="2" customFormat="1" ht="16.5" customHeight="1">
      <c r="A272" s="32"/>
      <c r="B272" s="161"/>
      <c r="C272" s="162" t="s">
        <v>524</v>
      </c>
      <c r="D272" s="162" t="s">
        <v>140</v>
      </c>
      <c r="E272" s="163" t="s">
        <v>525</v>
      </c>
      <c r="F272" s="164" t="s">
        <v>526</v>
      </c>
      <c r="G272" s="165" t="s">
        <v>518</v>
      </c>
      <c r="H272" s="166">
        <v>2</v>
      </c>
      <c r="I272" s="167"/>
      <c r="J272" s="166">
        <f t="shared" si="30"/>
        <v>0</v>
      </c>
      <c r="K272" s="168"/>
      <c r="L272" s="33"/>
      <c r="M272" s="169" t="s">
        <v>1</v>
      </c>
      <c r="N272" s="170" t="s">
        <v>40</v>
      </c>
      <c r="O272" s="58"/>
      <c r="P272" s="171">
        <f t="shared" si="31"/>
        <v>0</v>
      </c>
      <c r="Q272" s="171">
        <v>0</v>
      </c>
      <c r="R272" s="171">
        <f t="shared" si="32"/>
        <v>0</v>
      </c>
      <c r="S272" s="171">
        <v>0</v>
      </c>
      <c r="T272" s="172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3" t="s">
        <v>224</v>
      </c>
      <c r="AT272" s="173" t="s">
        <v>140</v>
      </c>
      <c r="AU272" s="173" t="s">
        <v>145</v>
      </c>
      <c r="AY272" s="17" t="s">
        <v>137</v>
      </c>
      <c r="BE272" s="174">
        <f t="shared" si="34"/>
        <v>0</v>
      </c>
      <c r="BF272" s="174">
        <f t="shared" si="35"/>
        <v>0</v>
      </c>
      <c r="BG272" s="174">
        <f t="shared" si="36"/>
        <v>0</v>
      </c>
      <c r="BH272" s="174">
        <f t="shared" si="37"/>
        <v>0</v>
      </c>
      <c r="BI272" s="174">
        <f t="shared" si="38"/>
        <v>0</v>
      </c>
      <c r="BJ272" s="17" t="s">
        <v>145</v>
      </c>
      <c r="BK272" s="175">
        <f t="shared" si="39"/>
        <v>0</v>
      </c>
      <c r="BL272" s="17" t="s">
        <v>224</v>
      </c>
      <c r="BM272" s="173" t="s">
        <v>527</v>
      </c>
    </row>
    <row r="273" spans="1:65" s="2" customFormat="1" ht="16.5" customHeight="1">
      <c r="A273" s="32"/>
      <c r="B273" s="161"/>
      <c r="C273" s="200" t="s">
        <v>528</v>
      </c>
      <c r="D273" s="200" t="s">
        <v>229</v>
      </c>
      <c r="E273" s="201" t="s">
        <v>529</v>
      </c>
      <c r="F273" s="202" t="s">
        <v>530</v>
      </c>
      <c r="G273" s="203" t="s">
        <v>156</v>
      </c>
      <c r="H273" s="204">
        <v>2</v>
      </c>
      <c r="I273" s="205"/>
      <c r="J273" s="204">
        <f t="shared" si="30"/>
        <v>0</v>
      </c>
      <c r="K273" s="206"/>
      <c r="L273" s="207"/>
      <c r="M273" s="208" t="s">
        <v>1</v>
      </c>
      <c r="N273" s="209" t="s">
        <v>40</v>
      </c>
      <c r="O273" s="58"/>
      <c r="P273" s="171">
        <f t="shared" si="31"/>
        <v>0</v>
      </c>
      <c r="Q273" s="171">
        <v>0</v>
      </c>
      <c r="R273" s="171">
        <f t="shared" si="32"/>
        <v>0</v>
      </c>
      <c r="S273" s="171">
        <v>0</v>
      </c>
      <c r="T273" s="172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3" t="s">
        <v>294</v>
      </c>
      <c r="AT273" s="173" t="s">
        <v>229</v>
      </c>
      <c r="AU273" s="173" t="s">
        <v>145</v>
      </c>
      <c r="AY273" s="17" t="s">
        <v>137</v>
      </c>
      <c r="BE273" s="174">
        <f t="shared" si="34"/>
        <v>0</v>
      </c>
      <c r="BF273" s="174">
        <f t="shared" si="35"/>
        <v>0</v>
      </c>
      <c r="BG273" s="174">
        <f t="shared" si="36"/>
        <v>0</v>
      </c>
      <c r="BH273" s="174">
        <f t="shared" si="37"/>
        <v>0</v>
      </c>
      <c r="BI273" s="174">
        <f t="shared" si="38"/>
        <v>0</v>
      </c>
      <c r="BJ273" s="17" t="s">
        <v>145</v>
      </c>
      <c r="BK273" s="175">
        <f t="shared" si="39"/>
        <v>0</v>
      </c>
      <c r="BL273" s="17" t="s">
        <v>224</v>
      </c>
      <c r="BM273" s="173" t="s">
        <v>531</v>
      </c>
    </row>
    <row r="274" spans="1:65" s="2" customFormat="1" ht="21.75" customHeight="1">
      <c r="A274" s="32"/>
      <c r="B274" s="161"/>
      <c r="C274" s="162" t="s">
        <v>532</v>
      </c>
      <c r="D274" s="162" t="s">
        <v>140</v>
      </c>
      <c r="E274" s="163" t="s">
        <v>533</v>
      </c>
      <c r="F274" s="164" t="s">
        <v>534</v>
      </c>
      <c r="G274" s="165" t="s">
        <v>156</v>
      </c>
      <c r="H274" s="166">
        <v>1</v>
      </c>
      <c r="I274" s="167"/>
      <c r="J274" s="166">
        <f t="shared" si="30"/>
        <v>0</v>
      </c>
      <c r="K274" s="168"/>
      <c r="L274" s="33"/>
      <c r="M274" s="169" t="s">
        <v>1</v>
      </c>
      <c r="N274" s="170" t="s">
        <v>40</v>
      </c>
      <c r="O274" s="58"/>
      <c r="P274" s="171">
        <f t="shared" si="31"/>
        <v>0</v>
      </c>
      <c r="Q274" s="171">
        <v>0</v>
      </c>
      <c r="R274" s="171">
        <f t="shared" si="32"/>
        <v>0</v>
      </c>
      <c r="S274" s="171">
        <v>0</v>
      </c>
      <c r="T274" s="172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3" t="s">
        <v>224</v>
      </c>
      <c r="AT274" s="173" t="s">
        <v>140</v>
      </c>
      <c r="AU274" s="173" t="s">
        <v>145</v>
      </c>
      <c r="AY274" s="17" t="s">
        <v>137</v>
      </c>
      <c r="BE274" s="174">
        <f t="shared" si="34"/>
        <v>0</v>
      </c>
      <c r="BF274" s="174">
        <f t="shared" si="35"/>
        <v>0</v>
      </c>
      <c r="BG274" s="174">
        <f t="shared" si="36"/>
        <v>0</v>
      </c>
      <c r="BH274" s="174">
        <f t="shared" si="37"/>
        <v>0</v>
      </c>
      <c r="BI274" s="174">
        <f t="shared" si="38"/>
        <v>0</v>
      </c>
      <c r="BJ274" s="17" t="s">
        <v>145</v>
      </c>
      <c r="BK274" s="175">
        <f t="shared" si="39"/>
        <v>0</v>
      </c>
      <c r="BL274" s="17" t="s">
        <v>224</v>
      </c>
      <c r="BM274" s="173" t="s">
        <v>535</v>
      </c>
    </row>
    <row r="275" spans="1:65" s="2" customFormat="1" ht="16.5" customHeight="1">
      <c r="A275" s="32"/>
      <c r="B275" s="161"/>
      <c r="C275" s="200" t="s">
        <v>536</v>
      </c>
      <c r="D275" s="200" t="s">
        <v>229</v>
      </c>
      <c r="E275" s="201" t="s">
        <v>537</v>
      </c>
      <c r="F275" s="202" t="s">
        <v>538</v>
      </c>
      <c r="G275" s="203" t="s">
        <v>156</v>
      </c>
      <c r="H275" s="204">
        <v>1</v>
      </c>
      <c r="I275" s="205"/>
      <c r="J275" s="204">
        <f t="shared" si="30"/>
        <v>0</v>
      </c>
      <c r="K275" s="206"/>
      <c r="L275" s="207"/>
      <c r="M275" s="208" t="s">
        <v>1</v>
      </c>
      <c r="N275" s="209" t="s">
        <v>40</v>
      </c>
      <c r="O275" s="58"/>
      <c r="P275" s="171">
        <f t="shared" si="31"/>
        <v>0</v>
      </c>
      <c r="Q275" s="171">
        <v>0</v>
      </c>
      <c r="R275" s="171">
        <f t="shared" si="32"/>
        <v>0</v>
      </c>
      <c r="S275" s="171">
        <v>0</v>
      </c>
      <c r="T275" s="172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3" t="s">
        <v>294</v>
      </c>
      <c r="AT275" s="173" t="s">
        <v>229</v>
      </c>
      <c r="AU275" s="173" t="s">
        <v>145</v>
      </c>
      <c r="AY275" s="17" t="s">
        <v>137</v>
      </c>
      <c r="BE275" s="174">
        <f t="shared" si="34"/>
        <v>0</v>
      </c>
      <c r="BF275" s="174">
        <f t="shared" si="35"/>
        <v>0</v>
      </c>
      <c r="BG275" s="174">
        <f t="shared" si="36"/>
        <v>0</v>
      </c>
      <c r="BH275" s="174">
        <f t="shared" si="37"/>
        <v>0</v>
      </c>
      <c r="BI275" s="174">
        <f t="shared" si="38"/>
        <v>0</v>
      </c>
      <c r="BJ275" s="17" t="s">
        <v>145</v>
      </c>
      <c r="BK275" s="175">
        <f t="shared" si="39"/>
        <v>0</v>
      </c>
      <c r="BL275" s="17" t="s">
        <v>224</v>
      </c>
      <c r="BM275" s="173" t="s">
        <v>539</v>
      </c>
    </row>
    <row r="276" spans="1:65" s="2" customFormat="1" ht="21.75" customHeight="1">
      <c r="A276" s="32"/>
      <c r="B276" s="161"/>
      <c r="C276" s="162" t="s">
        <v>540</v>
      </c>
      <c r="D276" s="162" t="s">
        <v>140</v>
      </c>
      <c r="E276" s="163" t="s">
        <v>541</v>
      </c>
      <c r="F276" s="164" t="s">
        <v>542</v>
      </c>
      <c r="G276" s="165" t="s">
        <v>156</v>
      </c>
      <c r="H276" s="166">
        <v>1</v>
      </c>
      <c r="I276" s="167"/>
      <c r="J276" s="166">
        <f t="shared" si="30"/>
        <v>0</v>
      </c>
      <c r="K276" s="168"/>
      <c r="L276" s="33"/>
      <c r="M276" s="169" t="s">
        <v>1</v>
      </c>
      <c r="N276" s="170" t="s">
        <v>40</v>
      </c>
      <c r="O276" s="58"/>
      <c r="P276" s="171">
        <f t="shared" si="31"/>
        <v>0</v>
      </c>
      <c r="Q276" s="171">
        <v>0</v>
      </c>
      <c r="R276" s="171">
        <f t="shared" si="32"/>
        <v>0</v>
      </c>
      <c r="S276" s="171">
        <v>0</v>
      </c>
      <c r="T276" s="172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3" t="s">
        <v>224</v>
      </c>
      <c r="AT276" s="173" t="s">
        <v>140</v>
      </c>
      <c r="AU276" s="173" t="s">
        <v>145</v>
      </c>
      <c r="AY276" s="17" t="s">
        <v>137</v>
      </c>
      <c r="BE276" s="174">
        <f t="shared" si="34"/>
        <v>0</v>
      </c>
      <c r="BF276" s="174">
        <f t="shared" si="35"/>
        <v>0</v>
      </c>
      <c r="BG276" s="174">
        <f t="shared" si="36"/>
        <v>0</v>
      </c>
      <c r="BH276" s="174">
        <f t="shared" si="37"/>
        <v>0</v>
      </c>
      <c r="BI276" s="174">
        <f t="shared" si="38"/>
        <v>0</v>
      </c>
      <c r="BJ276" s="17" t="s">
        <v>145</v>
      </c>
      <c r="BK276" s="175">
        <f t="shared" si="39"/>
        <v>0</v>
      </c>
      <c r="BL276" s="17" t="s">
        <v>224</v>
      </c>
      <c r="BM276" s="173" t="s">
        <v>543</v>
      </c>
    </row>
    <row r="277" spans="1:65" s="2" customFormat="1" ht="16.5" customHeight="1">
      <c r="A277" s="32"/>
      <c r="B277" s="161"/>
      <c r="C277" s="200" t="s">
        <v>544</v>
      </c>
      <c r="D277" s="200" t="s">
        <v>229</v>
      </c>
      <c r="E277" s="201" t="s">
        <v>545</v>
      </c>
      <c r="F277" s="202" t="s">
        <v>546</v>
      </c>
      <c r="G277" s="203" t="s">
        <v>156</v>
      </c>
      <c r="H277" s="204">
        <v>1</v>
      </c>
      <c r="I277" s="205"/>
      <c r="J277" s="204">
        <f t="shared" si="30"/>
        <v>0</v>
      </c>
      <c r="K277" s="206"/>
      <c r="L277" s="207"/>
      <c r="M277" s="208" t="s">
        <v>1</v>
      </c>
      <c r="N277" s="209" t="s">
        <v>40</v>
      </c>
      <c r="O277" s="58"/>
      <c r="P277" s="171">
        <f t="shared" si="31"/>
        <v>0</v>
      </c>
      <c r="Q277" s="171">
        <v>0</v>
      </c>
      <c r="R277" s="171">
        <f t="shared" si="32"/>
        <v>0</v>
      </c>
      <c r="S277" s="171">
        <v>0</v>
      </c>
      <c r="T277" s="172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3" t="s">
        <v>294</v>
      </c>
      <c r="AT277" s="173" t="s">
        <v>229</v>
      </c>
      <c r="AU277" s="173" t="s">
        <v>145</v>
      </c>
      <c r="AY277" s="17" t="s">
        <v>137</v>
      </c>
      <c r="BE277" s="174">
        <f t="shared" si="34"/>
        <v>0</v>
      </c>
      <c r="BF277" s="174">
        <f t="shared" si="35"/>
        <v>0</v>
      </c>
      <c r="BG277" s="174">
        <f t="shared" si="36"/>
        <v>0</v>
      </c>
      <c r="BH277" s="174">
        <f t="shared" si="37"/>
        <v>0</v>
      </c>
      <c r="BI277" s="174">
        <f t="shared" si="38"/>
        <v>0</v>
      </c>
      <c r="BJ277" s="17" t="s">
        <v>145</v>
      </c>
      <c r="BK277" s="175">
        <f t="shared" si="39"/>
        <v>0</v>
      </c>
      <c r="BL277" s="17" t="s">
        <v>224</v>
      </c>
      <c r="BM277" s="173" t="s">
        <v>547</v>
      </c>
    </row>
    <row r="278" spans="1:65" s="2" customFormat="1" ht="21.75" customHeight="1">
      <c r="A278" s="32"/>
      <c r="B278" s="161"/>
      <c r="C278" s="162" t="s">
        <v>548</v>
      </c>
      <c r="D278" s="162" t="s">
        <v>140</v>
      </c>
      <c r="E278" s="163" t="s">
        <v>549</v>
      </c>
      <c r="F278" s="164" t="s">
        <v>550</v>
      </c>
      <c r="G278" s="165" t="s">
        <v>472</v>
      </c>
      <c r="H278" s="167"/>
      <c r="I278" s="167"/>
      <c r="J278" s="166">
        <f t="shared" si="30"/>
        <v>0</v>
      </c>
      <c r="K278" s="168"/>
      <c r="L278" s="33"/>
      <c r="M278" s="169" t="s">
        <v>1</v>
      </c>
      <c r="N278" s="170" t="s">
        <v>40</v>
      </c>
      <c r="O278" s="58"/>
      <c r="P278" s="171">
        <f t="shared" si="31"/>
        <v>0</v>
      </c>
      <c r="Q278" s="171">
        <v>0</v>
      </c>
      <c r="R278" s="171">
        <f t="shared" si="32"/>
        <v>0</v>
      </c>
      <c r="S278" s="171">
        <v>0</v>
      </c>
      <c r="T278" s="172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3" t="s">
        <v>224</v>
      </c>
      <c r="AT278" s="173" t="s">
        <v>140</v>
      </c>
      <c r="AU278" s="173" t="s">
        <v>145</v>
      </c>
      <c r="AY278" s="17" t="s">
        <v>137</v>
      </c>
      <c r="BE278" s="174">
        <f t="shared" si="34"/>
        <v>0</v>
      </c>
      <c r="BF278" s="174">
        <f t="shared" si="35"/>
        <v>0</v>
      </c>
      <c r="BG278" s="174">
        <f t="shared" si="36"/>
        <v>0</v>
      </c>
      <c r="BH278" s="174">
        <f t="shared" si="37"/>
        <v>0</v>
      </c>
      <c r="BI278" s="174">
        <f t="shared" si="38"/>
        <v>0</v>
      </c>
      <c r="BJ278" s="17" t="s">
        <v>145</v>
      </c>
      <c r="BK278" s="175">
        <f t="shared" si="39"/>
        <v>0</v>
      </c>
      <c r="BL278" s="17" t="s">
        <v>224</v>
      </c>
      <c r="BM278" s="173" t="s">
        <v>551</v>
      </c>
    </row>
    <row r="279" spans="1:65" s="12" customFormat="1" ht="22.8" customHeight="1">
      <c r="B279" s="148"/>
      <c r="D279" s="149" t="s">
        <v>73</v>
      </c>
      <c r="E279" s="159" t="s">
        <v>552</v>
      </c>
      <c r="F279" s="159" t="s">
        <v>553</v>
      </c>
      <c r="I279" s="151"/>
      <c r="J279" s="160">
        <f>BK279</f>
        <v>0</v>
      </c>
      <c r="L279" s="148"/>
      <c r="M279" s="153"/>
      <c r="N279" s="154"/>
      <c r="O279" s="154"/>
      <c r="P279" s="155">
        <f>SUM(P280:P281)</f>
        <v>0</v>
      </c>
      <c r="Q279" s="154"/>
      <c r="R279" s="155">
        <f>SUM(R280:R281)</f>
        <v>2.6981884000000003</v>
      </c>
      <c r="S279" s="154"/>
      <c r="T279" s="156">
        <f>SUM(T280:T281)</f>
        <v>0</v>
      </c>
      <c r="AR279" s="149" t="s">
        <v>145</v>
      </c>
      <c r="AT279" s="157" t="s">
        <v>73</v>
      </c>
      <c r="AU279" s="157" t="s">
        <v>82</v>
      </c>
      <c r="AY279" s="149" t="s">
        <v>137</v>
      </c>
      <c r="BK279" s="158">
        <f>SUM(BK280:BK281)</f>
        <v>0</v>
      </c>
    </row>
    <row r="280" spans="1:65" s="2" customFormat="1" ht="33" customHeight="1">
      <c r="A280" s="32"/>
      <c r="B280" s="161"/>
      <c r="C280" s="162" t="s">
        <v>554</v>
      </c>
      <c r="D280" s="162" t="s">
        <v>140</v>
      </c>
      <c r="E280" s="163" t="s">
        <v>555</v>
      </c>
      <c r="F280" s="164" t="s">
        <v>556</v>
      </c>
      <c r="G280" s="165" t="s">
        <v>151</v>
      </c>
      <c r="H280" s="166">
        <v>72.260000000000005</v>
      </c>
      <c r="I280" s="167"/>
      <c r="J280" s="166">
        <f>ROUND(I280*H280,3)</f>
        <v>0</v>
      </c>
      <c r="K280" s="168"/>
      <c r="L280" s="33"/>
      <c r="M280" s="169" t="s">
        <v>1</v>
      </c>
      <c r="N280" s="170" t="s">
        <v>40</v>
      </c>
      <c r="O280" s="58"/>
      <c r="P280" s="171">
        <f>O280*H280</f>
        <v>0</v>
      </c>
      <c r="Q280" s="171">
        <v>3.7339999999999998E-2</v>
      </c>
      <c r="R280" s="171">
        <f>Q280*H280</f>
        <v>2.6981884000000003</v>
      </c>
      <c r="S280" s="171">
        <v>0</v>
      </c>
      <c r="T280" s="172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3" t="s">
        <v>224</v>
      </c>
      <c r="AT280" s="173" t="s">
        <v>140</v>
      </c>
      <c r="AU280" s="173" t="s">
        <v>145</v>
      </c>
      <c r="AY280" s="17" t="s">
        <v>137</v>
      </c>
      <c r="BE280" s="174">
        <f>IF(N280="základná",J280,0)</f>
        <v>0</v>
      </c>
      <c r="BF280" s="174">
        <f>IF(N280="znížená",J280,0)</f>
        <v>0</v>
      </c>
      <c r="BG280" s="174">
        <f>IF(N280="zákl. prenesená",J280,0)</f>
        <v>0</v>
      </c>
      <c r="BH280" s="174">
        <f>IF(N280="zníž. prenesená",J280,0)</f>
        <v>0</v>
      </c>
      <c r="BI280" s="174">
        <f>IF(N280="nulová",J280,0)</f>
        <v>0</v>
      </c>
      <c r="BJ280" s="17" t="s">
        <v>145</v>
      </c>
      <c r="BK280" s="175">
        <f>ROUND(I280*H280,3)</f>
        <v>0</v>
      </c>
      <c r="BL280" s="17" t="s">
        <v>224</v>
      </c>
      <c r="BM280" s="173" t="s">
        <v>557</v>
      </c>
    </row>
    <row r="281" spans="1:65" s="2" customFormat="1" ht="21.75" customHeight="1">
      <c r="A281" s="32"/>
      <c r="B281" s="161"/>
      <c r="C281" s="162" t="s">
        <v>558</v>
      </c>
      <c r="D281" s="162" t="s">
        <v>140</v>
      </c>
      <c r="E281" s="163" t="s">
        <v>559</v>
      </c>
      <c r="F281" s="164" t="s">
        <v>560</v>
      </c>
      <c r="G281" s="165" t="s">
        <v>472</v>
      </c>
      <c r="H281" s="167"/>
      <c r="I281" s="167"/>
      <c r="J281" s="166">
        <f>ROUND(I281*H281,3)</f>
        <v>0</v>
      </c>
      <c r="K281" s="168"/>
      <c r="L281" s="33"/>
      <c r="M281" s="169" t="s">
        <v>1</v>
      </c>
      <c r="N281" s="170" t="s">
        <v>40</v>
      </c>
      <c r="O281" s="58"/>
      <c r="P281" s="171">
        <f>O281*H281</f>
        <v>0</v>
      </c>
      <c r="Q281" s="171">
        <v>0</v>
      </c>
      <c r="R281" s="171">
        <f>Q281*H281</f>
        <v>0</v>
      </c>
      <c r="S281" s="171">
        <v>0</v>
      </c>
      <c r="T281" s="172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3" t="s">
        <v>224</v>
      </c>
      <c r="AT281" s="173" t="s">
        <v>140</v>
      </c>
      <c r="AU281" s="173" t="s">
        <v>145</v>
      </c>
      <c r="AY281" s="17" t="s">
        <v>137</v>
      </c>
      <c r="BE281" s="174">
        <f>IF(N281="základná",J281,0)</f>
        <v>0</v>
      </c>
      <c r="BF281" s="174">
        <f>IF(N281="znížená",J281,0)</f>
        <v>0</v>
      </c>
      <c r="BG281" s="174">
        <f>IF(N281="zákl. prenesená",J281,0)</f>
        <v>0</v>
      </c>
      <c r="BH281" s="174">
        <f>IF(N281="zníž. prenesená",J281,0)</f>
        <v>0</v>
      </c>
      <c r="BI281" s="174">
        <f>IF(N281="nulová",J281,0)</f>
        <v>0</v>
      </c>
      <c r="BJ281" s="17" t="s">
        <v>145</v>
      </c>
      <c r="BK281" s="175">
        <f>ROUND(I281*H281,3)</f>
        <v>0</v>
      </c>
      <c r="BL281" s="17" t="s">
        <v>224</v>
      </c>
      <c r="BM281" s="173" t="s">
        <v>561</v>
      </c>
    </row>
    <row r="282" spans="1:65" s="12" customFormat="1" ht="22.8" customHeight="1">
      <c r="B282" s="148"/>
      <c r="D282" s="149" t="s">
        <v>73</v>
      </c>
      <c r="E282" s="159" t="s">
        <v>562</v>
      </c>
      <c r="F282" s="159" t="s">
        <v>563</v>
      </c>
      <c r="I282" s="151"/>
      <c r="J282" s="160">
        <f>BK282</f>
        <v>0</v>
      </c>
      <c r="L282" s="148"/>
      <c r="M282" s="153"/>
      <c r="N282" s="154"/>
      <c r="O282" s="154"/>
      <c r="P282" s="155">
        <f>SUM(P283:P285)</f>
        <v>0</v>
      </c>
      <c r="Q282" s="154"/>
      <c r="R282" s="155">
        <f>SUM(R283:R285)</f>
        <v>7.2379999999999996E-3</v>
      </c>
      <c r="S282" s="154"/>
      <c r="T282" s="156">
        <f>SUM(T283:T285)</f>
        <v>0</v>
      </c>
      <c r="AR282" s="149" t="s">
        <v>145</v>
      </c>
      <c r="AT282" s="157" t="s">
        <v>73</v>
      </c>
      <c r="AU282" s="157" t="s">
        <v>82</v>
      </c>
      <c r="AY282" s="149" t="s">
        <v>137</v>
      </c>
      <c r="BK282" s="158">
        <f>SUM(BK283:BK285)</f>
        <v>0</v>
      </c>
    </row>
    <row r="283" spans="1:65" s="2" customFormat="1" ht="21.75" customHeight="1">
      <c r="A283" s="32"/>
      <c r="B283" s="161"/>
      <c r="C283" s="162" t="s">
        <v>564</v>
      </c>
      <c r="D283" s="162" t="s">
        <v>140</v>
      </c>
      <c r="E283" s="163" t="s">
        <v>565</v>
      </c>
      <c r="F283" s="164" t="s">
        <v>566</v>
      </c>
      <c r="G283" s="165" t="s">
        <v>143</v>
      </c>
      <c r="H283" s="166">
        <v>9.4</v>
      </c>
      <c r="I283" s="167"/>
      <c r="J283" s="166">
        <f>ROUND(I283*H283,3)</f>
        <v>0</v>
      </c>
      <c r="K283" s="168"/>
      <c r="L283" s="33"/>
      <c r="M283" s="169" t="s">
        <v>1</v>
      </c>
      <c r="N283" s="170" t="s">
        <v>40</v>
      </c>
      <c r="O283" s="58"/>
      <c r="P283" s="171">
        <f>O283*H283</f>
        <v>0</v>
      </c>
      <c r="Q283" s="171">
        <v>7.6999999999999996E-4</v>
      </c>
      <c r="R283" s="171">
        <f>Q283*H283</f>
        <v>7.2379999999999996E-3</v>
      </c>
      <c r="S283" s="171">
        <v>0</v>
      </c>
      <c r="T283" s="172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3" t="s">
        <v>224</v>
      </c>
      <c r="AT283" s="173" t="s">
        <v>140</v>
      </c>
      <c r="AU283" s="173" t="s">
        <v>145</v>
      </c>
      <c r="AY283" s="17" t="s">
        <v>137</v>
      </c>
      <c r="BE283" s="174">
        <f>IF(N283="základná",J283,0)</f>
        <v>0</v>
      </c>
      <c r="BF283" s="174">
        <f>IF(N283="znížená",J283,0)</f>
        <v>0</v>
      </c>
      <c r="BG283" s="174">
        <f>IF(N283="zákl. prenesená",J283,0)</f>
        <v>0</v>
      </c>
      <c r="BH283" s="174">
        <f>IF(N283="zníž. prenesená",J283,0)</f>
        <v>0</v>
      </c>
      <c r="BI283" s="174">
        <f>IF(N283="nulová",J283,0)</f>
        <v>0</v>
      </c>
      <c r="BJ283" s="17" t="s">
        <v>145</v>
      </c>
      <c r="BK283" s="175">
        <f>ROUND(I283*H283,3)</f>
        <v>0</v>
      </c>
      <c r="BL283" s="17" t="s">
        <v>224</v>
      </c>
      <c r="BM283" s="173" t="s">
        <v>567</v>
      </c>
    </row>
    <row r="284" spans="1:65" s="13" customFormat="1">
      <c r="B284" s="176"/>
      <c r="D284" s="177" t="s">
        <v>147</v>
      </c>
      <c r="E284" s="178" t="s">
        <v>1</v>
      </c>
      <c r="F284" s="179" t="s">
        <v>568</v>
      </c>
      <c r="H284" s="180">
        <v>9.4</v>
      </c>
      <c r="I284" s="181"/>
      <c r="L284" s="176"/>
      <c r="M284" s="182"/>
      <c r="N284" s="183"/>
      <c r="O284" s="183"/>
      <c r="P284" s="183"/>
      <c r="Q284" s="183"/>
      <c r="R284" s="183"/>
      <c r="S284" s="183"/>
      <c r="T284" s="184"/>
      <c r="AT284" s="178" t="s">
        <v>147</v>
      </c>
      <c r="AU284" s="178" t="s">
        <v>145</v>
      </c>
      <c r="AV284" s="13" t="s">
        <v>145</v>
      </c>
      <c r="AW284" s="13" t="s">
        <v>30</v>
      </c>
      <c r="AX284" s="13" t="s">
        <v>82</v>
      </c>
      <c r="AY284" s="178" t="s">
        <v>137</v>
      </c>
    </row>
    <row r="285" spans="1:65" s="2" customFormat="1" ht="21.75" customHeight="1">
      <c r="A285" s="32"/>
      <c r="B285" s="161"/>
      <c r="C285" s="162" t="s">
        <v>569</v>
      </c>
      <c r="D285" s="162" t="s">
        <v>140</v>
      </c>
      <c r="E285" s="163" t="s">
        <v>570</v>
      </c>
      <c r="F285" s="164" t="s">
        <v>571</v>
      </c>
      <c r="G285" s="165" t="s">
        <v>333</v>
      </c>
      <c r="H285" s="166">
        <v>7.0000000000000001E-3</v>
      </c>
      <c r="I285" s="167"/>
      <c r="J285" s="166">
        <f>ROUND(I285*H285,3)</f>
        <v>0</v>
      </c>
      <c r="K285" s="168"/>
      <c r="L285" s="33"/>
      <c r="M285" s="169" t="s">
        <v>1</v>
      </c>
      <c r="N285" s="170" t="s">
        <v>40</v>
      </c>
      <c r="O285" s="58"/>
      <c r="P285" s="171">
        <f>O285*H285</f>
        <v>0</v>
      </c>
      <c r="Q285" s="171">
        <v>0</v>
      </c>
      <c r="R285" s="171">
        <f>Q285*H285</f>
        <v>0</v>
      </c>
      <c r="S285" s="171">
        <v>0</v>
      </c>
      <c r="T285" s="172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3" t="s">
        <v>224</v>
      </c>
      <c r="AT285" s="173" t="s">
        <v>140</v>
      </c>
      <c r="AU285" s="173" t="s">
        <v>145</v>
      </c>
      <c r="AY285" s="17" t="s">
        <v>137</v>
      </c>
      <c r="BE285" s="174">
        <f>IF(N285="základná",J285,0)</f>
        <v>0</v>
      </c>
      <c r="BF285" s="174">
        <f>IF(N285="znížená",J285,0)</f>
        <v>0</v>
      </c>
      <c r="BG285" s="174">
        <f>IF(N285="zákl. prenesená",J285,0)</f>
        <v>0</v>
      </c>
      <c r="BH285" s="174">
        <f>IF(N285="zníž. prenesená",J285,0)</f>
        <v>0</v>
      </c>
      <c r="BI285" s="174">
        <f>IF(N285="nulová",J285,0)</f>
        <v>0</v>
      </c>
      <c r="BJ285" s="17" t="s">
        <v>145</v>
      </c>
      <c r="BK285" s="175">
        <f>ROUND(I285*H285,3)</f>
        <v>0</v>
      </c>
      <c r="BL285" s="17" t="s">
        <v>224</v>
      </c>
      <c r="BM285" s="173" t="s">
        <v>572</v>
      </c>
    </row>
    <row r="286" spans="1:65" s="12" customFormat="1" ht="22.8" customHeight="1">
      <c r="B286" s="148"/>
      <c r="D286" s="149" t="s">
        <v>73</v>
      </c>
      <c r="E286" s="159" t="s">
        <v>573</v>
      </c>
      <c r="F286" s="159" t="s">
        <v>574</v>
      </c>
      <c r="I286" s="151"/>
      <c r="J286" s="160">
        <f>BK286</f>
        <v>0</v>
      </c>
      <c r="L286" s="148"/>
      <c r="M286" s="153"/>
      <c r="N286" s="154"/>
      <c r="O286" s="154"/>
      <c r="P286" s="155">
        <f>SUM(P287:P309)</f>
        <v>0</v>
      </c>
      <c r="Q286" s="154"/>
      <c r="R286" s="155">
        <f>SUM(R287:R309)</f>
        <v>0.64842400000000022</v>
      </c>
      <c r="S286" s="154"/>
      <c r="T286" s="156">
        <f>SUM(T287:T309)</f>
        <v>0</v>
      </c>
      <c r="AR286" s="149" t="s">
        <v>145</v>
      </c>
      <c r="AT286" s="157" t="s">
        <v>73</v>
      </c>
      <c r="AU286" s="157" t="s">
        <v>82</v>
      </c>
      <c r="AY286" s="149" t="s">
        <v>137</v>
      </c>
      <c r="BK286" s="158">
        <f>SUM(BK287:BK309)</f>
        <v>0</v>
      </c>
    </row>
    <row r="287" spans="1:65" s="2" customFormat="1" ht="16.5" customHeight="1">
      <c r="A287" s="32"/>
      <c r="B287" s="161"/>
      <c r="C287" s="162" t="s">
        <v>575</v>
      </c>
      <c r="D287" s="162" t="s">
        <v>140</v>
      </c>
      <c r="E287" s="163" t="s">
        <v>576</v>
      </c>
      <c r="F287" s="164" t="s">
        <v>577</v>
      </c>
      <c r="G287" s="165" t="s">
        <v>143</v>
      </c>
      <c r="H287" s="166">
        <v>34.200000000000003</v>
      </c>
      <c r="I287" s="167"/>
      <c r="J287" s="166">
        <f>ROUND(I287*H287,3)</f>
        <v>0</v>
      </c>
      <c r="K287" s="168"/>
      <c r="L287" s="33"/>
      <c r="M287" s="169" t="s">
        <v>1</v>
      </c>
      <c r="N287" s="170" t="s">
        <v>40</v>
      </c>
      <c r="O287" s="58"/>
      <c r="P287" s="171">
        <f>O287*H287</f>
        <v>0</v>
      </c>
      <c r="Q287" s="171">
        <v>1.8000000000000001E-4</v>
      </c>
      <c r="R287" s="171">
        <f>Q287*H287</f>
        <v>6.1560000000000009E-3</v>
      </c>
      <c r="S287" s="171">
        <v>0</v>
      </c>
      <c r="T287" s="172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3" t="s">
        <v>224</v>
      </c>
      <c r="AT287" s="173" t="s">
        <v>140</v>
      </c>
      <c r="AU287" s="173" t="s">
        <v>145</v>
      </c>
      <c r="AY287" s="17" t="s">
        <v>137</v>
      </c>
      <c r="BE287" s="174">
        <f>IF(N287="základná",J287,0)</f>
        <v>0</v>
      </c>
      <c r="BF287" s="174">
        <f>IF(N287="znížená",J287,0)</f>
        <v>0</v>
      </c>
      <c r="BG287" s="174">
        <f>IF(N287="zákl. prenesená",J287,0)</f>
        <v>0</v>
      </c>
      <c r="BH287" s="174">
        <f>IF(N287="zníž. prenesená",J287,0)</f>
        <v>0</v>
      </c>
      <c r="BI287" s="174">
        <f>IF(N287="nulová",J287,0)</f>
        <v>0</v>
      </c>
      <c r="BJ287" s="17" t="s">
        <v>145</v>
      </c>
      <c r="BK287" s="175">
        <f>ROUND(I287*H287,3)</f>
        <v>0</v>
      </c>
      <c r="BL287" s="17" t="s">
        <v>224</v>
      </c>
      <c r="BM287" s="173" t="s">
        <v>578</v>
      </c>
    </row>
    <row r="288" spans="1:65" s="13" customFormat="1">
      <c r="B288" s="176"/>
      <c r="D288" s="177" t="s">
        <v>147</v>
      </c>
      <c r="E288" s="178" t="s">
        <v>1</v>
      </c>
      <c r="F288" s="179" t="s">
        <v>579</v>
      </c>
      <c r="H288" s="180">
        <v>34.200000000000003</v>
      </c>
      <c r="I288" s="181"/>
      <c r="L288" s="176"/>
      <c r="M288" s="182"/>
      <c r="N288" s="183"/>
      <c r="O288" s="183"/>
      <c r="P288" s="183"/>
      <c r="Q288" s="183"/>
      <c r="R288" s="183"/>
      <c r="S288" s="183"/>
      <c r="T288" s="184"/>
      <c r="AT288" s="178" t="s">
        <v>147</v>
      </c>
      <c r="AU288" s="178" t="s">
        <v>145</v>
      </c>
      <c r="AV288" s="13" t="s">
        <v>145</v>
      </c>
      <c r="AW288" s="13" t="s">
        <v>30</v>
      </c>
      <c r="AX288" s="13" t="s">
        <v>82</v>
      </c>
      <c r="AY288" s="178" t="s">
        <v>137</v>
      </c>
    </row>
    <row r="289" spans="1:65" s="2" customFormat="1" ht="21.75" customHeight="1">
      <c r="A289" s="32"/>
      <c r="B289" s="161"/>
      <c r="C289" s="200" t="s">
        <v>580</v>
      </c>
      <c r="D289" s="200" t="s">
        <v>229</v>
      </c>
      <c r="E289" s="201" t="s">
        <v>581</v>
      </c>
      <c r="F289" s="202" t="s">
        <v>582</v>
      </c>
      <c r="G289" s="203" t="s">
        <v>156</v>
      </c>
      <c r="H289" s="204">
        <v>1</v>
      </c>
      <c r="I289" s="205"/>
      <c r="J289" s="204">
        <f>ROUND(I289*H289,3)</f>
        <v>0</v>
      </c>
      <c r="K289" s="206"/>
      <c r="L289" s="207"/>
      <c r="M289" s="208" t="s">
        <v>1</v>
      </c>
      <c r="N289" s="209" t="s">
        <v>40</v>
      </c>
      <c r="O289" s="58"/>
      <c r="P289" s="171">
        <f>O289*H289</f>
        <v>0</v>
      </c>
      <c r="Q289" s="171">
        <v>2.1999999999999999E-2</v>
      </c>
      <c r="R289" s="171">
        <f>Q289*H289</f>
        <v>2.1999999999999999E-2</v>
      </c>
      <c r="S289" s="171">
        <v>0</v>
      </c>
      <c r="T289" s="172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3" t="s">
        <v>294</v>
      </c>
      <c r="AT289" s="173" t="s">
        <v>229</v>
      </c>
      <c r="AU289" s="173" t="s">
        <v>145</v>
      </c>
      <c r="AY289" s="17" t="s">
        <v>137</v>
      </c>
      <c r="BE289" s="174">
        <f>IF(N289="základná",J289,0)</f>
        <v>0</v>
      </c>
      <c r="BF289" s="174">
        <f>IF(N289="znížená",J289,0)</f>
        <v>0</v>
      </c>
      <c r="BG289" s="174">
        <f>IF(N289="zákl. prenesená",J289,0)</f>
        <v>0</v>
      </c>
      <c r="BH289" s="174">
        <f>IF(N289="zníž. prenesená",J289,0)</f>
        <v>0</v>
      </c>
      <c r="BI289" s="174">
        <f>IF(N289="nulová",J289,0)</f>
        <v>0</v>
      </c>
      <c r="BJ289" s="17" t="s">
        <v>145</v>
      </c>
      <c r="BK289" s="175">
        <f>ROUND(I289*H289,3)</f>
        <v>0</v>
      </c>
      <c r="BL289" s="17" t="s">
        <v>224</v>
      </c>
      <c r="BM289" s="173" t="s">
        <v>583</v>
      </c>
    </row>
    <row r="290" spans="1:65" s="2" customFormat="1" ht="21.75" customHeight="1">
      <c r="A290" s="32"/>
      <c r="B290" s="161"/>
      <c r="C290" s="200" t="s">
        <v>584</v>
      </c>
      <c r="D290" s="200" t="s">
        <v>229</v>
      </c>
      <c r="E290" s="201" t="s">
        <v>585</v>
      </c>
      <c r="F290" s="202" t="s">
        <v>586</v>
      </c>
      <c r="G290" s="203" t="s">
        <v>156</v>
      </c>
      <c r="H290" s="204">
        <v>1</v>
      </c>
      <c r="I290" s="205"/>
      <c r="J290" s="204">
        <f>ROUND(I290*H290,3)</f>
        <v>0</v>
      </c>
      <c r="K290" s="206"/>
      <c r="L290" s="207"/>
      <c r="M290" s="208" t="s">
        <v>1</v>
      </c>
      <c r="N290" s="209" t="s">
        <v>40</v>
      </c>
      <c r="O290" s="58"/>
      <c r="P290" s="171">
        <f>O290*H290</f>
        <v>0</v>
      </c>
      <c r="Q290" s="171">
        <v>5.3999999999999999E-2</v>
      </c>
      <c r="R290" s="171">
        <f>Q290*H290</f>
        <v>5.3999999999999999E-2</v>
      </c>
      <c r="S290" s="171">
        <v>0</v>
      </c>
      <c r="T290" s="172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3" t="s">
        <v>294</v>
      </c>
      <c r="AT290" s="173" t="s">
        <v>229</v>
      </c>
      <c r="AU290" s="173" t="s">
        <v>145</v>
      </c>
      <c r="AY290" s="17" t="s">
        <v>137</v>
      </c>
      <c r="BE290" s="174">
        <f>IF(N290="základná",J290,0)</f>
        <v>0</v>
      </c>
      <c r="BF290" s="174">
        <f>IF(N290="znížená",J290,0)</f>
        <v>0</v>
      </c>
      <c r="BG290" s="174">
        <f>IF(N290="zákl. prenesená",J290,0)</f>
        <v>0</v>
      </c>
      <c r="BH290" s="174">
        <f>IF(N290="zníž. prenesená",J290,0)</f>
        <v>0</v>
      </c>
      <c r="BI290" s="174">
        <f>IF(N290="nulová",J290,0)</f>
        <v>0</v>
      </c>
      <c r="BJ290" s="17" t="s">
        <v>145</v>
      </c>
      <c r="BK290" s="175">
        <f>ROUND(I290*H290,3)</f>
        <v>0</v>
      </c>
      <c r="BL290" s="17" t="s">
        <v>224</v>
      </c>
      <c r="BM290" s="173" t="s">
        <v>587</v>
      </c>
    </row>
    <row r="291" spans="1:65" s="2" customFormat="1" ht="21.75" customHeight="1">
      <c r="A291" s="32"/>
      <c r="B291" s="161"/>
      <c r="C291" s="200" t="s">
        <v>588</v>
      </c>
      <c r="D291" s="200" t="s">
        <v>229</v>
      </c>
      <c r="E291" s="201" t="s">
        <v>589</v>
      </c>
      <c r="F291" s="202" t="s">
        <v>590</v>
      </c>
      <c r="G291" s="203" t="s">
        <v>156</v>
      </c>
      <c r="H291" s="204">
        <v>4</v>
      </c>
      <c r="I291" s="205"/>
      <c r="J291" s="204">
        <f>ROUND(I291*H291,3)</f>
        <v>0</v>
      </c>
      <c r="K291" s="206"/>
      <c r="L291" s="207"/>
      <c r="M291" s="208" t="s">
        <v>1</v>
      </c>
      <c r="N291" s="209" t="s">
        <v>40</v>
      </c>
      <c r="O291" s="58"/>
      <c r="P291" s="171">
        <f>O291*H291</f>
        <v>0</v>
      </c>
      <c r="Q291" s="171">
        <v>0.11700000000000001</v>
      </c>
      <c r="R291" s="171">
        <f>Q291*H291</f>
        <v>0.46800000000000003</v>
      </c>
      <c r="S291" s="171">
        <v>0</v>
      </c>
      <c r="T291" s="172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3" t="s">
        <v>294</v>
      </c>
      <c r="AT291" s="173" t="s">
        <v>229</v>
      </c>
      <c r="AU291" s="173" t="s">
        <v>145</v>
      </c>
      <c r="AY291" s="17" t="s">
        <v>137</v>
      </c>
      <c r="BE291" s="174">
        <f>IF(N291="základná",J291,0)</f>
        <v>0</v>
      </c>
      <c r="BF291" s="174">
        <f>IF(N291="znížená",J291,0)</f>
        <v>0</v>
      </c>
      <c r="BG291" s="174">
        <f>IF(N291="zákl. prenesená",J291,0)</f>
        <v>0</v>
      </c>
      <c r="BH291" s="174">
        <f>IF(N291="zníž. prenesená",J291,0)</f>
        <v>0</v>
      </c>
      <c r="BI291" s="174">
        <f>IF(N291="nulová",J291,0)</f>
        <v>0</v>
      </c>
      <c r="BJ291" s="17" t="s">
        <v>145</v>
      </c>
      <c r="BK291" s="175">
        <f>ROUND(I291*H291,3)</f>
        <v>0</v>
      </c>
      <c r="BL291" s="17" t="s">
        <v>224</v>
      </c>
      <c r="BM291" s="173" t="s">
        <v>591</v>
      </c>
    </row>
    <row r="292" spans="1:65" s="2" customFormat="1" ht="16.5" customHeight="1">
      <c r="A292" s="32"/>
      <c r="B292" s="161"/>
      <c r="C292" s="162" t="s">
        <v>592</v>
      </c>
      <c r="D292" s="162" t="s">
        <v>140</v>
      </c>
      <c r="E292" s="163" t="s">
        <v>593</v>
      </c>
      <c r="F292" s="164" t="s">
        <v>594</v>
      </c>
      <c r="G292" s="165" t="s">
        <v>143</v>
      </c>
      <c r="H292" s="166">
        <v>10.6</v>
      </c>
      <c r="I292" s="167"/>
      <c r="J292" s="166">
        <f>ROUND(I292*H292,3)</f>
        <v>0</v>
      </c>
      <c r="K292" s="168"/>
      <c r="L292" s="33"/>
      <c r="M292" s="169" t="s">
        <v>1</v>
      </c>
      <c r="N292" s="170" t="s">
        <v>40</v>
      </c>
      <c r="O292" s="58"/>
      <c r="P292" s="171">
        <f>O292*H292</f>
        <v>0</v>
      </c>
      <c r="Q292" s="171">
        <v>4.2000000000000002E-4</v>
      </c>
      <c r="R292" s="171">
        <f>Q292*H292</f>
        <v>4.4520000000000002E-3</v>
      </c>
      <c r="S292" s="171">
        <v>0</v>
      </c>
      <c r="T292" s="172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3" t="s">
        <v>224</v>
      </c>
      <c r="AT292" s="173" t="s">
        <v>140</v>
      </c>
      <c r="AU292" s="173" t="s">
        <v>145</v>
      </c>
      <c r="AY292" s="17" t="s">
        <v>137</v>
      </c>
      <c r="BE292" s="174">
        <f>IF(N292="základná",J292,0)</f>
        <v>0</v>
      </c>
      <c r="BF292" s="174">
        <f>IF(N292="znížená",J292,0)</f>
        <v>0</v>
      </c>
      <c r="BG292" s="174">
        <f>IF(N292="zákl. prenesená",J292,0)</f>
        <v>0</v>
      </c>
      <c r="BH292" s="174">
        <f>IF(N292="zníž. prenesená",J292,0)</f>
        <v>0</v>
      </c>
      <c r="BI292" s="174">
        <f>IF(N292="nulová",J292,0)</f>
        <v>0</v>
      </c>
      <c r="BJ292" s="17" t="s">
        <v>145</v>
      </c>
      <c r="BK292" s="175">
        <f>ROUND(I292*H292,3)</f>
        <v>0</v>
      </c>
      <c r="BL292" s="17" t="s">
        <v>224</v>
      </c>
      <c r="BM292" s="173" t="s">
        <v>595</v>
      </c>
    </row>
    <row r="293" spans="1:65" s="13" customFormat="1">
      <c r="B293" s="176"/>
      <c r="D293" s="177" t="s">
        <v>147</v>
      </c>
      <c r="E293" s="178" t="s">
        <v>1</v>
      </c>
      <c r="F293" s="179" t="s">
        <v>596</v>
      </c>
      <c r="H293" s="180">
        <v>10.6</v>
      </c>
      <c r="I293" s="181"/>
      <c r="L293" s="176"/>
      <c r="M293" s="182"/>
      <c r="N293" s="183"/>
      <c r="O293" s="183"/>
      <c r="P293" s="183"/>
      <c r="Q293" s="183"/>
      <c r="R293" s="183"/>
      <c r="S293" s="183"/>
      <c r="T293" s="184"/>
      <c r="AT293" s="178" t="s">
        <v>147</v>
      </c>
      <c r="AU293" s="178" t="s">
        <v>145</v>
      </c>
      <c r="AV293" s="13" t="s">
        <v>145</v>
      </c>
      <c r="AW293" s="13" t="s">
        <v>30</v>
      </c>
      <c r="AX293" s="13" t="s">
        <v>82</v>
      </c>
      <c r="AY293" s="178" t="s">
        <v>137</v>
      </c>
    </row>
    <row r="294" spans="1:65" s="2" customFormat="1" ht="21.75" customHeight="1">
      <c r="A294" s="32"/>
      <c r="B294" s="161"/>
      <c r="C294" s="200" t="s">
        <v>597</v>
      </c>
      <c r="D294" s="200" t="s">
        <v>229</v>
      </c>
      <c r="E294" s="201" t="s">
        <v>598</v>
      </c>
      <c r="F294" s="202" t="s">
        <v>599</v>
      </c>
      <c r="G294" s="203" t="s">
        <v>156</v>
      </c>
      <c r="H294" s="204">
        <v>1</v>
      </c>
      <c r="I294" s="205"/>
      <c r="J294" s="204">
        <f t="shared" ref="J294:J299" si="40">ROUND(I294*H294,3)</f>
        <v>0</v>
      </c>
      <c r="K294" s="206"/>
      <c r="L294" s="207"/>
      <c r="M294" s="208" t="s">
        <v>1</v>
      </c>
      <c r="N294" s="209" t="s">
        <v>40</v>
      </c>
      <c r="O294" s="58"/>
      <c r="P294" s="171">
        <f t="shared" ref="P294:P299" si="41">O294*H294</f>
        <v>0</v>
      </c>
      <c r="Q294" s="171">
        <v>5.3080000000000002E-2</v>
      </c>
      <c r="R294" s="171">
        <f t="shared" ref="R294:R299" si="42">Q294*H294</f>
        <v>5.3080000000000002E-2</v>
      </c>
      <c r="S294" s="171">
        <v>0</v>
      </c>
      <c r="T294" s="172">
        <f t="shared" ref="T294:T299" si="43"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3" t="s">
        <v>294</v>
      </c>
      <c r="AT294" s="173" t="s">
        <v>229</v>
      </c>
      <c r="AU294" s="173" t="s">
        <v>145</v>
      </c>
      <c r="AY294" s="17" t="s">
        <v>137</v>
      </c>
      <c r="BE294" s="174">
        <f t="shared" ref="BE294:BE299" si="44">IF(N294="základná",J294,0)</f>
        <v>0</v>
      </c>
      <c r="BF294" s="174">
        <f t="shared" ref="BF294:BF299" si="45">IF(N294="znížená",J294,0)</f>
        <v>0</v>
      </c>
      <c r="BG294" s="174">
        <f t="shared" ref="BG294:BG299" si="46">IF(N294="zákl. prenesená",J294,0)</f>
        <v>0</v>
      </c>
      <c r="BH294" s="174">
        <f t="shared" ref="BH294:BH299" si="47">IF(N294="zníž. prenesená",J294,0)</f>
        <v>0</v>
      </c>
      <c r="BI294" s="174">
        <f t="shared" ref="BI294:BI299" si="48">IF(N294="nulová",J294,0)</f>
        <v>0</v>
      </c>
      <c r="BJ294" s="17" t="s">
        <v>145</v>
      </c>
      <c r="BK294" s="175">
        <f t="shared" ref="BK294:BK299" si="49">ROUND(I294*H294,3)</f>
        <v>0</v>
      </c>
      <c r="BL294" s="17" t="s">
        <v>224</v>
      </c>
      <c r="BM294" s="173" t="s">
        <v>600</v>
      </c>
    </row>
    <row r="295" spans="1:65" s="2" customFormat="1" ht="21.75" customHeight="1">
      <c r="A295" s="32"/>
      <c r="B295" s="161"/>
      <c r="C295" s="162" t="s">
        <v>353</v>
      </c>
      <c r="D295" s="162" t="s">
        <v>140</v>
      </c>
      <c r="E295" s="163" t="s">
        <v>601</v>
      </c>
      <c r="F295" s="164" t="s">
        <v>602</v>
      </c>
      <c r="G295" s="165" t="s">
        <v>156</v>
      </c>
      <c r="H295" s="166">
        <v>1</v>
      </c>
      <c r="I295" s="167"/>
      <c r="J295" s="166">
        <f t="shared" si="40"/>
        <v>0</v>
      </c>
      <c r="K295" s="168"/>
      <c r="L295" s="33"/>
      <c r="M295" s="169" t="s">
        <v>1</v>
      </c>
      <c r="N295" s="170" t="s">
        <v>40</v>
      </c>
      <c r="O295" s="58"/>
      <c r="P295" s="171">
        <f t="shared" si="41"/>
        <v>0</v>
      </c>
      <c r="Q295" s="171">
        <v>0</v>
      </c>
      <c r="R295" s="171">
        <f t="shared" si="42"/>
        <v>0</v>
      </c>
      <c r="S295" s="171">
        <v>0</v>
      </c>
      <c r="T295" s="172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3" t="s">
        <v>224</v>
      </c>
      <c r="AT295" s="173" t="s">
        <v>140</v>
      </c>
      <c r="AU295" s="173" t="s">
        <v>145</v>
      </c>
      <c r="AY295" s="17" t="s">
        <v>137</v>
      </c>
      <c r="BE295" s="174">
        <f t="shared" si="44"/>
        <v>0</v>
      </c>
      <c r="BF295" s="174">
        <f t="shared" si="45"/>
        <v>0</v>
      </c>
      <c r="BG295" s="174">
        <f t="shared" si="46"/>
        <v>0</v>
      </c>
      <c r="BH295" s="174">
        <f t="shared" si="47"/>
        <v>0</v>
      </c>
      <c r="BI295" s="174">
        <f t="shared" si="48"/>
        <v>0</v>
      </c>
      <c r="BJ295" s="17" t="s">
        <v>145</v>
      </c>
      <c r="BK295" s="175">
        <f t="shared" si="49"/>
        <v>0</v>
      </c>
      <c r="BL295" s="17" t="s">
        <v>224</v>
      </c>
      <c r="BM295" s="173" t="s">
        <v>603</v>
      </c>
    </row>
    <row r="296" spans="1:65" s="2" customFormat="1" ht="21.75" customHeight="1">
      <c r="A296" s="32"/>
      <c r="B296" s="161"/>
      <c r="C296" s="200" t="s">
        <v>604</v>
      </c>
      <c r="D296" s="200" t="s">
        <v>229</v>
      </c>
      <c r="E296" s="201" t="s">
        <v>605</v>
      </c>
      <c r="F296" s="202" t="s">
        <v>606</v>
      </c>
      <c r="G296" s="203" t="s">
        <v>156</v>
      </c>
      <c r="H296" s="204">
        <v>1</v>
      </c>
      <c r="I296" s="205"/>
      <c r="J296" s="204">
        <f t="shared" si="40"/>
        <v>0</v>
      </c>
      <c r="K296" s="206"/>
      <c r="L296" s="207"/>
      <c r="M296" s="208" t="s">
        <v>1</v>
      </c>
      <c r="N296" s="209" t="s">
        <v>40</v>
      </c>
      <c r="O296" s="58"/>
      <c r="P296" s="171">
        <f t="shared" si="41"/>
        <v>0</v>
      </c>
      <c r="Q296" s="171">
        <v>1E-3</v>
      </c>
      <c r="R296" s="171">
        <f t="shared" si="42"/>
        <v>1E-3</v>
      </c>
      <c r="S296" s="171">
        <v>0</v>
      </c>
      <c r="T296" s="172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3" t="s">
        <v>294</v>
      </c>
      <c r="AT296" s="173" t="s">
        <v>229</v>
      </c>
      <c r="AU296" s="173" t="s">
        <v>145</v>
      </c>
      <c r="AY296" s="17" t="s">
        <v>137</v>
      </c>
      <c r="BE296" s="174">
        <f t="shared" si="44"/>
        <v>0</v>
      </c>
      <c r="BF296" s="174">
        <f t="shared" si="45"/>
        <v>0</v>
      </c>
      <c r="BG296" s="174">
        <f t="shared" si="46"/>
        <v>0</v>
      </c>
      <c r="BH296" s="174">
        <f t="shared" si="47"/>
        <v>0</v>
      </c>
      <c r="BI296" s="174">
        <f t="shared" si="48"/>
        <v>0</v>
      </c>
      <c r="BJ296" s="17" t="s">
        <v>145</v>
      </c>
      <c r="BK296" s="175">
        <f t="shared" si="49"/>
        <v>0</v>
      </c>
      <c r="BL296" s="17" t="s">
        <v>224</v>
      </c>
      <c r="BM296" s="173" t="s">
        <v>607</v>
      </c>
    </row>
    <row r="297" spans="1:65" s="2" customFormat="1" ht="21.75" customHeight="1">
      <c r="A297" s="32"/>
      <c r="B297" s="161"/>
      <c r="C297" s="200" t="s">
        <v>608</v>
      </c>
      <c r="D297" s="200" t="s">
        <v>229</v>
      </c>
      <c r="E297" s="201" t="s">
        <v>609</v>
      </c>
      <c r="F297" s="202" t="s">
        <v>610</v>
      </c>
      <c r="G297" s="203" t="s">
        <v>156</v>
      </c>
      <c r="H297" s="204">
        <v>1</v>
      </c>
      <c r="I297" s="205"/>
      <c r="J297" s="204">
        <f t="shared" si="40"/>
        <v>0</v>
      </c>
      <c r="K297" s="206"/>
      <c r="L297" s="207"/>
      <c r="M297" s="208" t="s">
        <v>1</v>
      </c>
      <c r="N297" s="209" t="s">
        <v>40</v>
      </c>
      <c r="O297" s="58"/>
      <c r="P297" s="171">
        <f t="shared" si="41"/>
        <v>0</v>
      </c>
      <c r="Q297" s="171">
        <v>2.5000000000000001E-2</v>
      </c>
      <c r="R297" s="171">
        <f t="shared" si="42"/>
        <v>2.5000000000000001E-2</v>
      </c>
      <c r="S297" s="171">
        <v>0</v>
      </c>
      <c r="T297" s="172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3" t="s">
        <v>294</v>
      </c>
      <c r="AT297" s="173" t="s">
        <v>229</v>
      </c>
      <c r="AU297" s="173" t="s">
        <v>145</v>
      </c>
      <c r="AY297" s="17" t="s">
        <v>137</v>
      </c>
      <c r="BE297" s="174">
        <f t="shared" si="44"/>
        <v>0</v>
      </c>
      <c r="BF297" s="174">
        <f t="shared" si="45"/>
        <v>0</v>
      </c>
      <c r="BG297" s="174">
        <f t="shared" si="46"/>
        <v>0</v>
      </c>
      <c r="BH297" s="174">
        <f t="shared" si="47"/>
        <v>0</v>
      </c>
      <c r="BI297" s="174">
        <f t="shared" si="48"/>
        <v>0</v>
      </c>
      <c r="BJ297" s="17" t="s">
        <v>145</v>
      </c>
      <c r="BK297" s="175">
        <f t="shared" si="49"/>
        <v>0</v>
      </c>
      <c r="BL297" s="17" t="s">
        <v>224</v>
      </c>
      <c r="BM297" s="173" t="s">
        <v>611</v>
      </c>
    </row>
    <row r="298" spans="1:65" s="2" customFormat="1" ht="21.75" customHeight="1">
      <c r="A298" s="32"/>
      <c r="B298" s="161"/>
      <c r="C298" s="162" t="s">
        <v>612</v>
      </c>
      <c r="D298" s="162" t="s">
        <v>140</v>
      </c>
      <c r="E298" s="163" t="s">
        <v>613</v>
      </c>
      <c r="F298" s="164" t="s">
        <v>614</v>
      </c>
      <c r="G298" s="165" t="s">
        <v>156</v>
      </c>
      <c r="H298" s="166">
        <v>1</v>
      </c>
      <c r="I298" s="167"/>
      <c r="J298" s="166">
        <f t="shared" si="40"/>
        <v>0</v>
      </c>
      <c r="K298" s="168"/>
      <c r="L298" s="33"/>
      <c r="M298" s="169" t="s">
        <v>1</v>
      </c>
      <c r="N298" s="170" t="s">
        <v>40</v>
      </c>
      <c r="O298" s="58"/>
      <c r="P298" s="171">
        <f t="shared" si="41"/>
        <v>0</v>
      </c>
      <c r="Q298" s="171">
        <v>2.5000000000000001E-4</v>
      </c>
      <c r="R298" s="171">
        <f t="shared" si="42"/>
        <v>2.5000000000000001E-4</v>
      </c>
      <c r="S298" s="171">
        <v>0</v>
      </c>
      <c r="T298" s="172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3" t="s">
        <v>224</v>
      </c>
      <c r="AT298" s="173" t="s">
        <v>140</v>
      </c>
      <c r="AU298" s="173" t="s">
        <v>145</v>
      </c>
      <c r="AY298" s="17" t="s">
        <v>137</v>
      </c>
      <c r="BE298" s="174">
        <f t="shared" si="44"/>
        <v>0</v>
      </c>
      <c r="BF298" s="174">
        <f t="shared" si="45"/>
        <v>0</v>
      </c>
      <c r="BG298" s="174">
        <f t="shared" si="46"/>
        <v>0</v>
      </c>
      <c r="BH298" s="174">
        <f t="shared" si="47"/>
        <v>0</v>
      </c>
      <c r="BI298" s="174">
        <f t="shared" si="48"/>
        <v>0</v>
      </c>
      <c r="BJ298" s="17" t="s">
        <v>145</v>
      </c>
      <c r="BK298" s="175">
        <f t="shared" si="49"/>
        <v>0</v>
      </c>
      <c r="BL298" s="17" t="s">
        <v>224</v>
      </c>
      <c r="BM298" s="173" t="s">
        <v>615</v>
      </c>
    </row>
    <row r="299" spans="1:65" s="2" customFormat="1" ht="21.75" customHeight="1">
      <c r="A299" s="32"/>
      <c r="B299" s="161"/>
      <c r="C299" s="200" t="s">
        <v>616</v>
      </c>
      <c r="D299" s="200" t="s">
        <v>229</v>
      </c>
      <c r="E299" s="201" t="s">
        <v>617</v>
      </c>
      <c r="F299" s="202" t="s">
        <v>618</v>
      </c>
      <c r="G299" s="203" t="s">
        <v>143</v>
      </c>
      <c r="H299" s="204">
        <v>0.8</v>
      </c>
      <c r="I299" s="205"/>
      <c r="J299" s="204">
        <f t="shared" si="40"/>
        <v>0</v>
      </c>
      <c r="K299" s="206"/>
      <c r="L299" s="207"/>
      <c r="M299" s="208" t="s">
        <v>1</v>
      </c>
      <c r="N299" s="209" t="s">
        <v>40</v>
      </c>
      <c r="O299" s="58"/>
      <c r="P299" s="171">
        <f t="shared" si="41"/>
        <v>0</v>
      </c>
      <c r="Q299" s="171">
        <v>1.14E-3</v>
      </c>
      <c r="R299" s="171">
        <f t="shared" si="42"/>
        <v>9.1200000000000005E-4</v>
      </c>
      <c r="S299" s="171">
        <v>0</v>
      </c>
      <c r="T299" s="172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3" t="s">
        <v>294</v>
      </c>
      <c r="AT299" s="173" t="s">
        <v>229</v>
      </c>
      <c r="AU299" s="173" t="s">
        <v>145</v>
      </c>
      <c r="AY299" s="17" t="s">
        <v>137</v>
      </c>
      <c r="BE299" s="174">
        <f t="shared" si="44"/>
        <v>0</v>
      </c>
      <c r="BF299" s="174">
        <f t="shared" si="45"/>
        <v>0</v>
      </c>
      <c r="BG299" s="174">
        <f t="shared" si="46"/>
        <v>0</v>
      </c>
      <c r="BH299" s="174">
        <f t="shared" si="47"/>
        <v>0</v>
      </c>
      <c r="BI299" s="174">
        <f t="shared" si="48"/>
        <v>0</v>
      </c>
      <c r="BJ299" s="17" t="s">
        <v>145</v>
      </c>
      <c r="BK299" s="175">
        <f t="shared" si="49"/>
        <v>0</v>
      </c>
      <c r="BL299" s="17" t="s">
        <v>224</v>
      </c>
      <c r="BM299" s="173" t="s">
        <v>619</v>
      </c>
    </row>
    <row r="300" spans="1:65" s="13" customFormat="1">
      <c r="B300" s="176"/>
      <c r="D300" s="177" t="s">
        <v>147</v>
      </c>
      <c r="F300" s="179" t="s">
        <v>620</v>
      </c>
      <c r="H300" s="180">
        <v>0.8</v>
      </c>
      <c r="I300" s="181"/>
      <c r="L300" s="176"/>
      <c r="M300" s="182"/>
      <c r="N300" s="183"/>
      <c r="O300" s="183"/>
      <c r="P300" s="183"/>
      <c r="Q300" s="183"/>
      <c r="R300" s="183"/>
      <c r="S300" s="183"/>
      <c r="T300" s="184"/>
      <c r="AT300" s="178" t="s">
        <v>147</v>
      </c>
      <c r="AU300" s="178" t="s">
        <v>145</v>
      </c>
      <c r="AV300" s="13" t="s">
        <v>145</v>
      </c>
      <c r="AW300" s="13" t="s">
        <v>3</v>
      </c>
      <c r="AX300" s="13" t="s">
        <v>82</v>
      </c>
      <c r="AY300" s="178" t="s">
        <v>137</v>
      </c>
    </row>
    <row r="301" spans="1:65" s="2" customFormat="1" ht="21.75" customHeight="1">
      <c r="A301" s="32"/>
      <c r="B301" s="161"/>
      <c r="C301" s="162" t="s">
        <v>621</v>
      </c>
      <c r="D301" s="162" t="s">
        <v>140</v>
      </c>
      <c r="E301" s="163" t="s">
        <v>622</v>
      </c>
      <c r="F301" s="164" t="s">
        <v>623</v>
      </c>
      <c r="G301" s="165" t="s">
        <v>156</v>
      </c>
      <c r="H301" s="166">
        <v>1</v>
      </c>
      <c r="I301" s="167"/>
      <c r="J301" s="166">
        <f>ROUND(I301*H301,3)</f>
        <v>0</v>
      </c>
      <c r="K301" s="168"/>
      <c r="L301" s="33"/>
      <c r="M301" s="169" t="s">
        <v>1</v>
      </c>
      <c r="N301" s="170" t="s">
        <v>40</v>
      </c>
      <c r="O301" s="58"/>
      <c r="P301" s="171">
        <f>O301*H301</f>
        <v>0</v>
      </c>
      <c r="Q301" s="171">
        <v>2.5999999999999998E-4</v>
      </c>
      <c r="R301" s="171">
        <f>Q301*H301</f>
        <v>2.5999999999999998E-4</v>
      </c>
      <c r="S301" s="171">
        <v>0</v>
      </c>
      <c r="T301" s="172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3" t="s">
        <v>224</v>
      </c>
      <c r="AT301" s="173" t="s">
        <v>140</v>
      </c>
      <c r="AU301" s="173" t="s">
        <v>145</v>
      </c>
      <c r="AY301" s="17" t="s">
        <v>137</v>
      </c>
      <c r="BE301" s="174">
        <f>IF(N301="základná",J301,0)</f>
        <v>0</v>
      </c>
      <c r="BF301" s="174">
        <f>IF(N301="znížená",J301,0)</f>
        <v>0</v>
      </c>
      <c r="BG301" s="174">
        <f>IF(N301="zákl. prenesená",J301,0)</f>
        <v>0</v>
      </c>
      <c r="BH301" s="174">
        <f>IF(N301="zníž. prenesená",J301,0)</f>
        <v>0</v>
      </c>
      <c r="BI301" s="174">
        <f>IF(N301="nulová",J301,0)</f>
        <v>0</v>
      </c>
      <c r="BJ301" s="17" t="s">
        <v>145</v>
      </c>
      <c r="BK301" s="175">
        <f>ROUND(I301*H301,3)</f>
        <v>0</v>
      </c>
      <c r="BL301" s="17" t="s">
        <v>224</v>
      </c>
      <c r="BM301" s="173" t="s">
        <v>624</v>
      </c>
    </row>
    <row r="302" spans="1:65" s="2" customFormat="1" ht="21.75" customHeight="1">
      <c r="A302" s="32"/>
      <c r="B302" s="161"/>
      <c r="C302" s="200" t="s">
        <v>625</v>
      </c>
      <c r="D302" s="200" t="s">
        <v>229</v>
      </c>
      <c r="E302" s="201" t="s">
        <v>617</v>
      </c>
      <c r="F302" s="202" t="s">
        <v>618</v>
      </c>
      <c r="G302" s="203" t="s">
        <v>143</v>
      </c>
      <c r="H302" s="204">
        <v>1.5</v>
      </c>
      <c r="I302" s="205"/>
      <c r="J302" s="204">
        <f>ROUND(I302*H302,3)</f>
        <v>0</v>
      </c>
      <c r="K302" s="206"/>
      <c r="L302" s="207"/>
      <c r="M302" s="208" t="s">
        <v>1</v>
      </c>
      <c r="N302" s="209" t="s">
        <v>40</v>
      </c>
      <c r="O302" s="58"/>
      <c r="P302" s="171">
        <f>O302*H302</f>
        <v>0</v>
      </c>
      <c r="Q302" s="171">
        <v>1.14E-3</v>
      </c>
      <c r="R302" s="171">
        <f>Q302*H302</f>
        <v>1.7099999999999999E-3</v>
      </c>
      <c r="S302" s="171">
        <v>0</v>
      </c>
      <c r="T302" s="172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3" t="s">
        <v>294</v>
      </c>
      <c r="AT302" s="173" t="s">
        <v>229</v>
      </c>
      <c r="AU302" s="173" t="s">
        <v>145</v>
      </c>
      <c r="AY302" s="17" t="s">
        <v>137</v>
      </c>
      <c r="BE302" s="174">
        <f>IF(N302="základná",J302,0)</f>
        <v>0</v>
      </c>
      <c r="BF302" s="174">
        <f>IF(N302="znížená",J302,0)</f>
        <v>0</v>
      </c>
      <c r="BG302" s="174">
        <f>IF(N302="zákl. prenesená",J302,0)</f>
        <v>0</v>
      </c>
      <c r="BH302" s="174">
        <f>IF(N302="zníž. prenesená",J302,0)</f>
        <v>0</v>
      </c>
      <c r="BI302" s="174">
        <f>IF(N302="nulová",J302,0)</f>
        <v>0</v>
      </c>
      <c r="BJ302" s="17" t="s">
        <v>145</v>
      </c>
      <c r="BK302" s="175">
        <f>ROUND(I302*H302,3)</f>
        <v>0</v>
      </c>
      <c r="BL302" s="17" t="s">
        <v>224</v>
      </c>
      <c r="BM302" s="173" t="s">
        <v>626</v>
      </c>
    </row>
    <row r="303" spans="1:65" s="13" customFormat="1">
      <c r="B303" s="176"/>
      <c r="D303" s="177" t="s">
        <v>147</v>
      </c>
      <c r="F303" s="179" t="s">
        <v>627</v>
      </c>
      <c r="H303" s="180">
        <v>1.5</v>
      </c>
      <c r="I303" s="181"/>
      <c r="L303" s="176"/>
      <c r="M303" s="182"/>
      <c r="N303" s="183"/>
      <c r="O303" s="183"/>
      <c r="P303" s="183"/>
      <c r="Q303" s="183"/>
      <c r="R303" s="183"/>
      <c r="S303" s="183"/>
      <c r="T303" s="184"/>
      <c r="AT303" s="178" t="s">
        <v>147</v>
      </c>
      <c r="AU303" s="178" t="s">
        <v>145</v>
      </c>
      <c r="AV303" s="13" t="s">
        <v>145</v>
      </c>
      <c r="AW303" s="13" t="s">
        <v>3</v>
      </c>
      <c r="AX303" s="13" t="s">
        <v>82</v>
      </c>
      <c r="AY303" s="178" t="s">
        <v>137</v>
      </c>
    </row>
    <row r="304" spans="1:65" s="2" customFormat="1" ht="21.75" customHeight="1">
      <c r="A304" s="32"/>
      <c r="B304" s="161"/>
      <c r="C304" s="162" t="s">
        <v>628</v>
      </c>
      <c r="D304" s="162" t="s">
        <v>140</v>
      </c>
      <c r="E304" s="163" t="s">
        <v>629</v>
      </c>
      <c r="F304" s="164" t="s">
        <v>630</v>
      </c>
      <c r="G304" s="165" t="s">
        <v>156</v>
      </c>
      <c r="H304" s="166">
        <v>4</v>
      </c>
      <c r="I304" s="167"/>
      <c r="J304" s="166">
        <f>ROUND(I304*H304,3)</f>
        <v>0</v>
      </c>
      <c r="K304" s="168"/>
      <c r="L304" s="33"/>
      <c r="M304" s="169" t="s">
        <v>1</v>
      </c>
      <c r="N304" s="170" t="s">
        <v>40</v>
      </c>
      <c r="O304" s="58"/>
      <c r="P304" s="171">
        <f>O304*H304</f>
        <v>0</v>
      </c>
      <c r="Q304" s="171">
        <v>2.9999999999999997E-4</v>
      </c>
      <c r="R304" s="171">
        <f>Q304*H304</f>
        <v>1.1999999999999999E-3</v>
      </c>
      <c r="S304" s="171">
        <v>0</v>
      </c>
      <c r="T304" s="172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3" t="s">
        <v>224</v>
      </c>
      <c r="AT304" s="173" t="s">
        <v>140</v>
      </c>
      <c r="AU304" s="173" t="s">
        <v>145</v>
      </c>
      <c r="AY304" s="17" t="s">
        <v>137</v>
      </c>
      <c r="BE304" s="174">
        <f>IF(N304="základná",J304,0)</f>
        <v>0</v>
      </c>
      <c r="BF304" s="174">
        <f>IF(N304="znížená",J304,0)</f>
        <v>0</v>
      </c>
      <c r="BG304" s="174">
        <f>IF(N304="zákl. prenesená",J304,0)</f>
        <v>0</v>
      </c>
      <c r="BH304" s="174">
        <f>IF(N304="zníž. prenesená",J304,0)</f>
        <v>0</v>
      </c>
      <c r="BI304" s="174">
        <f>IF(N304="nulová",J304,0)</f>
        <v>0</v>
      </c>
      <c r="BJ304" s="17" t="s">
        <v>145</v>
      </c>
      <c r="BK304" s="175">
        <f>ROUND(I304*H304,3)</f>
        <v>0</v>
      </c>
      <c r="BL304" s="17" t="s">
        <v>224</v>
      </c>
      <c r="BM304" s="173" t="s">
        <v>631</v>
      </c>
    </row>
    <row r="305" spans="1:65" s="2" customFormat="1" ht="21.75" customHeight="1">
      <c r="A305" s="32"/>
      <c r="B305" s="161"/>
      <c r="C305" s="200" t="s">
        <v>632</v>
      </c>
      <c r="D305" s="200" t="s">
        <v>229</v>
      </c>
      <c r="E305" s="201" t="s">
        <v>617</v>
      </c>
      <c r="F305" s="202" t="s">
        <v>618</v>
      </c>
      <c r="G305" s="203" t="s">
        <v>143</v>
      </c>
      <c r="H305" s="204">
        <v>8.6</v>
      </c>
      <c r="I305" s="205"/>
      <c r="J305" s="204">
        <f>ROUND(I305*H305,3)</f>
        <v>0</v>
      </c>
      <c r="K305" s="206"/>
      <c r="L305" s="207"/>
      <c r="M305" s="208" t="s">
        <v>1</v>
      </c>
      <c r="N305" s="209" t="s">
        <v>40</v>
      </c>
      <c r="O305" s="58"/>
      <c r="P305" s="171">
        <f>O305*H305</f>
        <v>0</v>
      </c>
      <c r="Q305" s="171">
        <v>1.14E-3</v>
      </c>
      <c r="R305" s="171">
        <f>Q305*H305</f>
        <v>9.8039999999999985E-3</v>
      </c>
      <c r="S305" s="171">
        <v>0</v>
      </c>
      <c r="T305" s="172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3" t="s">
        <v>294</v>
      </c>
      <c r="AT305" s="173" t="s">
        <v>229</v>
      </c>
      <c r="AU305" s="173" t="s">
        <v>145</v>
      </c>
      <c r="AY305" s="17" t="s">
        <v>137</v>
      </c>
      <c r="BE305" s="174">
        <f>IF(N305="základná",J305,0)</f>
        <v>0</v>
      </c>
      <c r="BF305" s="174">
        <f>IF(N305="znížená",J305,0)</f>
        <v>0</v>
      </c>
      <c r="BG305" s="174">
        <f>IF(N305="zákl. prenesená",J305,0)</f>
        <v>0</v>
      </c>
      <c r="BH305" s="174">
        <f>IF(N305="zníž. prenesená",J305,0)</f>
        <v>0</v>
      </c>
      <c r="BI305" s="174">
        <f>IF(N305="nulová",J305,0)</f>
        <v>0</v>
      </c>
      <c r="BJ305" s="17" t="s">
        <v>145</v>
      </c>
      <c r="BK305" s="175">
        <f>ROUND(I305*H305,3)</f>
        <v>0</v>
      </c>
      <c r="BL305" s="17" t="s">
        <v>224</v>
      </c>
      <c r="BM305" s="173" t="s">
        <v>633</v>
      </c>
    </row>
    <row r="306" spans="1:65" s="13" customFormat="1">
      <c r="B306" s="176"/>
      <c r="D306" s="177" t="s">
        <v>147</v>
      </c>
      <c r="F306" s="179" t="s">
        <v>634</v>
      </c>
      <c r="H306" s="180">
        <v>8.6</v>
      </c>
      <c r="I306" s="181"/>
      <c r="L306" s="176"/>
      <c r="M306" s="182"/>
      <c r="N306" s="183"/>
      <c r="O306" s="183"/>
      <c r="P306" s="183"/>
      <c r="Q306" s="183"/>
      <c r="R306" s="183"/>
      <c r="S306" s="183"/>
      <c r="T306" s="184"/>
      <c r="AT306" s="178" t="s">
        <v>147</v>
      </c>
      <c r="AU306" s="178" t="s">
        <v>145</v>
      </c>
      <c r="AV306" s="13" t="s">
        <v>145</v>
      </c>
      <c r="AW306" s="13" t="s">
        <v>3</v>
      </c>
      <c r="AX306" s="13" t="s">
        <v>82</v>
      </c>
      <c r="AY306" s="178" t="s">
        <v>137</v>
      </c>
    </row>
    <row r="307" spans="1:65" s="2" customFormat="1" ht="21.75" customHeight="1">
      <c r="A307" s="32"/>
      <c r="B307" s="161"/>
      <c r="C307" s="200" t="s">
        <v>635</v>
      </c>
      <c r="D307" s="200" t="s">
        <v>229</v>
      </c>
      <c r="E307" s="201" t="s">
        <v>636</v>
      </c>
      <c r="F307" s="202" t="s">
        <v>637</v>
      </c>
      <c r="G307" s="203" t="s">
        <v>156</v>
      </c>
      <c r="H307" s="204">
        <v>6</v>
      </c>
      <c r="I307" s="205"/>
      <c r="J307" s="204">
        <f>ROUND(I307*H307,3)</f>
        <v>0</v>
      </c>
      <c r="K307" s="206"/>
      <c r="L307" s="207"/>
      <c r="M307" s="208" t="s">
        <v>1</v>
      </c>
      <c r="N307" s="209" t="s">
        <v>40</v>
      </c>
      <c r="O307" s="58"/>
      <c r="P307" s="171">
        <f>O307*H307</f>
        <v>0</v>
      </c>
      <c r="Q307" s="171">
        <v>1E-4</v>
      </c>
      <c r="R307" s="171">
        <f>Q307*H307</f>
        <v>6.0000000000000006E-4</v>
      </c>
      <c r="S307" s="171">
        <v>0</v>
      </c>
      <c r="T307" s="172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3" t="s">
        <v>294</v>
      </c>
      <c r="AT307" s="173" t="s">
        <v>229</v>
      </c>
      <c r="AU307" s="173" t="s">
        <v>145</v>
      </c>
      <c r="AY307" s="17" t="s">
        <v>137</v>
      </c>
      <c r="BE307" s="174">
        <f>IF(N307="základná",J307,0)</f>
        <v>0</v>
      </c>
      <c r="BF307" s="174">
        <f>IF(N307="znížená",J307,0)</f>
        <v>0</v>
      </c>
      <c r="BG307" s="174">
        <f>IF(N307="zákl. prenesená",J307,0)</f>
        <v>0</v>
      </c>
      <c r="BH307" s="174">
        <f>IF(N307="zníž. prenesená",J307,0)</f>
        <v>0</v>
      </c>
      <c r="BI307" s="174">
        <f>IF(N307="nulová",J307,0)</f>
        <v>0</v>
      </c>
      <c r="BJ307" s="17" t="s">
        <v>145</v>
      </c>
      <c r="BK307" s="175">
        <f>ROUND(I307*H307,3)</f>
        <v>0</v>
      </c>
      <c r="BL307" s="17" t="s">
        <v>224</v>
      </c>
      <c r="BM307" s="173" t="s">
        <v>638</v>
      </c>
    </row>
    <row r="308" spans="1:65" s="13" customFormat="1" ht="20.399999999999999">
      <c r="B308" s="176"/>
      <c r="D308" s="177" t="s">
        <v>147</v>
      </c>
      <c r="F308" s="179" t="s">
        <v>639</v>
      </c>
      <c r="H308" s="180">
        <v>6</v>
      </c>
      <c r="I308" s="181"/>
      <c r="L308" s="176"/>
      <c r="M308" s="182"/>
      <c r="N308" s="183"/>
      <c r="O308" s="183"/>
      <c r="P308" s="183"/>
      <c r="Q308" s="183"/>
      <c r="R308" s="183"/>
      <c r="S308" s="183"/>
      <c r="T308" s="184"/>
      <c r="AT308" s="178" t="s">
        <v>147</v>
      </c>
      <c r="AU308" s="178" t="s">
        <v>145</v>
      </c>
      <c r="AV308" s="13" t="s">
        <v>145</v>
      </c>
      <c r="AW308" s="13" t="s">
        <v>3</v>
      </c>
      <c r="AX308" s="13" t="s">
        <v>82</v>
      </c>
      <c r="AY308" s="178" t="s">
        <v>137</v>
      </c>
    </row>
    <row r="309" spans="1:65" s="2" customFormat="1" ht="21.75" customHeight="1">
      <c r="A309" s="32"/>
      <c r="B309" s="161"/>
      <c r="C309" s="162" t="s">
        <v>640</v>
      </c>
      <c r="D309" s="162" t="s">
        <v>140</v>
      </c>
      <c r="E309" s="163" t="s">
        <v>641</v>
      </c>
      <c r="F309" s="164" t="s">
        <v>642</v>
      </c>
      <c r="G309" s="165" t="s">
        <v>333</v>
      </c>
      <c r="H309" s="166">
        <v>0.64800000000000002</v>
      </c>
      <c r="I309" s="167"/>
      <c r="J309" s="166">
        <f>ROUND(I309*H309,3)</f>
        <v>0</v>
      </c>
      <c r="K309" s="168"/>
      <c r="L309" s="33"/>
      <c r="M309" s="169" t="s">
        <v>1</v>
      </c>
      <c r="N309" s="170" t="s">
        <v>40</v>
      </c>
      <c r="O309" s="58"/>
      <c r="P309" s="171">
        <f>O309*H309</f>
        <v>0</v>
      </c>
      <c r="Q309" s="171">
        <v>0</v>
      </c>
      <c r="R309" s="171">
        <f>Q309*H309</f>
        <v>0</v>
      </c>
      <c r="S309" s="171">
        <v>0</v>
      </c>
      <c r="T309" s="172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3" t="s">
        <v>224</v>
      </c>
      <c r="AT309" s="173" t="s">
        <v>140</v>
      </c>
      <c r="AU309" s="173" t="s">
        <v>145</v>
      </c>
      <c r="AY309" s="17" t="s">
        <v>137</v>
      </c>
      <c r="BE309" s="174">
        <f>IF(N309="základná",J309,0)</f>
        <v>0</v>
      </c>
      <c r="BF309" s="174">
        <f>IF(N309="znížená",J309,0)</f>
        <v>0</v>
      </c>
      <c r="BG309" s="174">
        <f>IF(N309="zákl. prenesená",J309,0)</f>
        <v>0</v>
      </c>
      <c r="BH309" s="174">
        <f>IF(N309="zníž. prenesená",J309,0)</f>
        <v>0</v>
      </c>
      <c r="BI309" s="174">
        <f>IF(N309="nulová",J309,0)</f>
        <v>0</v>
      </c>
      <c r="BJ309" s="17" t="s">
        <v>145</v>
      </c>
      <c r="BK309" s="175">
        <f>ROUND(I309*H309,3)</f>
        <v>0</v>
      </c>
      <c r="BL309" s="17" t="s">
        <v>224</v>
      </c>
      <c r="BM309" s="173" t="s">
        <v>643</v>
      </c>
    </row>
    <row r="310" spans="1:65" s="12" customFormat="1" ht="22.8" customHeight="1">
      <c r="B310" s="148"/>
      <c r="D310" s="149" t="s">
        <v>73</v>
      </c>
      <c r="E310" s="159" t="s">
        <v>644</v>
      </c>
      <c r="F310" s="159" t="s">
        <v>645</v>
      </c>
      <c r="I310" s="151"/>
      <c r="J310" s="160">
        <f>BK310</f>
        <v>0</v>
      </c>
      <c r="L310" s="148"/>
      <c r="M310" s="153"/>
      <c r="N310" s="154"/>
      <c r="O310" s="154"/>
      <c r="P310" s="155">
        <f>SUM(P311:P320)</f>
        <v>0</v>
      </c>
      <c r="Q310" s="154"/>
      <c r="R310" s="155">
        <f>SUM(R311:R320)</f>
        <v>0.54167799999999999</v>
      </c>
      <c r="S310" s="154"/>
      <c r="T310" s="156">
        <f>SUM(T311:T320)</f>
        <v>0.45996600000000004</v>
      </c>
      <c r="AR310" s="149" t="s">
        <v>145</v>
      </c>
      <c r="AT310" s="157" t="s">
        <v>73</v>
      </c>
      <c r="AU310" s="157" t="s">
        <v>82</v>
      </c>
      <c r="AY310" s="149" t="s">
        <v>137</v>
      </c>
      <c r="BK310" s="158">
        <f>SUM(BK311:BK320)</f>
        <v>0</v>
      </c>
    </row>
    <row r="311" spans="1:65" s="2" customFormat="1" ht="16.5" customHeight="1">
      <c r="A311" s="32"/>
      <c r="B311" s="161"/>
      <c r="C311" s="162" t="s">
        <v>646</v>
      </c>
      <c r="D311" s="162" t="s">
        <v>140</v>
      </c>
      <c r="E311" s="163" t="s">
        <v>647</v>
      </c>
      <c r="F311" s="164" t="s">
        <v>648</v>
      </c>
      <c r="G311" s="165" t="s">
        <v>151</v>
      </c>
      <c r="H311" s="166">
        <v>26.998000000000001</v>
      </c>
      <c r="I311" s="167"/>
      <c r="J311" s="166">
        <f>ROUND(I311*H311,3)</f>
        <v>0</v>
      </c>
      <c r="K311" s="168"/>
      <c r="L311" s="33"/>
      <c r="M311" s="169" t="s">
        <v>1</v>
      </c>
      <c r="N311" s="170" t="s">
        <v>40</v>
      </c>
      <c r="O311" s="58"/>
      <c r="P311" s="171">
        <f>O311*H311</f>
        <v>0</v>
      </c>
      <c r="Q311" s="171">
        <v>0</v>
      </c>
      <c r="R311" s="171">
        <f>Q311*H311</f>
        <v>0</v>
      </c>
      <c r="S311" s="171">
        <v>1.7000000000000001E-2</v>
      </c>
      <c r="T311" s="172">
        <f>S311*H311</f>
        <v>0.45896600000000004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3" t="s">
        <v>224</v>
      </c>
      <c r="AT311" s="173" t="s">
        <v>140</v>
      </c>
      <c r="AU311" s="173" t="s">
        <v>145</v>
      </c>
      <c r="AY311" s="17" t="s">
        <v>137</v>
      </c>
      <c r="BE311" s="174">
        <f>IF(N311="základná",J311,0)</f>
        <v>0</v>
      </c>
      <c r="BF311" s="174">
        <f>IF(N311="znížená",J311,0)</f>
        <v>0</v>
      </c>
      <c r="BG311" s="174">
        <f>IF(N311="zákl. prenesená",J311,0)</f>
        <v>0</v>
      </c>
      <c r="BH311" s="174">
        <f>IF(N311="zníž. prenesená",J311,0)</f>
        <v>0</v>
      </c>
      <c r="BI311" s="174">
        <f>IF(N311="nulová",J311,0)</f>
        <v>0</v>
      </c>
      <c r="BJ311" s="17" t="s">
        <v>145</v>
      </c>
      <c r="BK311" s="175">
        <f>ROUND(I311*H311,3)</f>
        <v>0</v>
      </c>
      <c r="BL311" s="17" t="s">
        <v>224</v>
      </c>
      <c r="BM311" s="173" t="s">
        <v>649</v>
      </c>
    </row>
    <row r="312" spans="1:65" s="13" customFormat="1">
      <c r="B312" s="176"/>
      <c r="D312" s="177" t="s">
        <v>147</v>
      </c>
      <c r="E312" s="178" t="s">
        <v>1</v>
      </c>
      <c r="F312" s="179" t="s">
        <v>650</v>
      </c>
      <c r="H312" s="180">
        <v>26.998000000000001</v>
      </c>
      <c r="I312" s="181"/>
      <c r="L312" s="176"/>
      <c r="M312" s="182"/>
      <c r="N312" s="183"/>
      <c r="O312" s="183"/>
      <c r="P312" s="183"/>
      <c r="Q312" s="183"/>
      <c r="R312" s="183"/>
      <c r="S312" s="183"/>
      <c r="T312" s="184"/>
      <c r="AT312" s="178" t="s">
        <v>147</v>
      </c>
      <c r="AU312" s="178" t="s">
        <v>145</v>
      </c>
      <c r="AV312" s="13" t="s">
        <v>145</v>
      </c>
      <c r="AW312" s="13" t="s">
        <v>30</v>
      </c>
      <c r="AX312" s="13" t="s">
        <v>82</v>
      </c>
      <c r="AY312" s="178" t="s">
        <v>137</v>
      </c>
    </row>
    <row r="313" spans="1:65" s="2" customFormat="1" ht="21.75" customHeight="1">
      <c r="A313" s="32"/>
      <c r="B313" s="161"/>
      <c r="C313" s="162" t="s">
        <v>651</v>
      </c>
      <c r="D313" s="162" t="s">
        <v>140</v>
      </c>
      <c r="E313" s="163" t="s">
        <v>652</v>
      </c>
      <c r="F313" s="164" t="s">
        <v>653</v>
      </c>
      <c r="G313" s="165" t="s">
        <v>143</v>
      </c>
      <c r="H313" s="166">
        <v>47.7</v>
      </c>
      <c r="I313" s="167"/>
      <c r="J313" s="166">
        <f>ROUND(I313*H313,3)</f>
        <v>0</v>
      </c>
      <c r="K313" s="168"/>
      <c r="L313" s="33"/>
      <c r="M313" s="169" t="s">
        <v>1</v>
      </c>
      <c r="N313" s="170" t="s">
        <v>40</v>
      </c>
      <c r="O313" s="58"/>
      <c r="P313" s="171">
        <f>O313*H313</f>
        <v>0</v>
      </c>
      <c r="Q313" s="171">
        <v>1.3999999999999999E-4</v>
      </c>
      <c r="R313" s="171">
        <f>Q313*H313</f>
        <v>6.6779999999999999E-3</v>
      </c>
      <c r="S313" s="171">
        <v>0</v>
      </c>
      <c r="T313" s="172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3" t="s">
        <v>224</v>
      </c>
      <c r="AT313" s="173" t="s">
        <v>140</v>
      </c>
      <c r="AU313" s="173" t="s">
        <v>145</v>
      </c>
      <c r="AY313" s="17" t="s">
        <v>137</v>
      </c>
      <c r="BE313" s="174">
        <f>IF(N313="základná",J313,0)</f>
        <v>0</v>
      </c>
      <c r="BF313" s="174">
        <f>IF(N313="znížená",J313,0)</f>
        <v>0</v>
      </c>
      <c r="BG313" s="174">
        <f>IF(N313="zákl. prenesená",J313,0)</f>
        <v>0</v>
      </c>
      <c r="BH313" s="174">
        <f>IF(N313="zníž. prenesená",J313,0)</f>
        <v>0</v>
      </c>
      <c r="BI313" s="174">
        <f>IF(N313="nulová",J313,0)</f>
        <v>0</v>
      </c>
      <c r="BJ313" s="17" t="s">
        <v>145</v>
      </c>
      <c r="BK313" s="175">
        <f>ROUND(I313*H313,3)</f>
        <v>0</v>
      </c>
      <c r="BL313" s="17" t="s">
        <v>224</v>
      </c>
      <c r="BM313" s="173" t="s">
        <v>654</v>
      </c>
    </row>
    <row r="314" spans="1:65" s="13" customFormat="1">
      <c r="B314" s="176"/>
      <c r="D314" s="177" t="s">
        <v>147</v>
      </c>
      <c r="E314" s="178" t="s">
        <v>1</v>
      </c>
      <c r="F314" s="179" t="s">
        <v>655</v>
      </c>
      <c r="H314" s="180">
        <v>47.7</v>
      </c>
      <c r="I314" s="181"/>
      <c r="L314" s="176"/>
      <c r="M314" s="182"/>
      <c r="N314" s="183"/>
      <c r="O314" s="183"/>
      <c r="P314" s="183"/>
      <c r="Q314" s="183"/>
      <c r="R314" s="183"/>
      <c r="S314" s="183"/>
      <c r="T314" s="184"/>
      <c r="AT314" s="178" t="s">
        <v>147</v>
      </c>
      <c r="AU314" s="178" t="s">
        <v>145</v>
      </c>
      <c r="AV314" s="13" t="s">
        <v>145</v>
      </c>
      <c r="AW314" s="13" t="s">
        <v>30</v>
      </c>
      <c r="AX314" s="13" t="s">
        <v>82</v>
      </c>
      <c r="AY314" s="178" t="s">
        <v>137</v>
      </c>
    </row>
    <row r="315" spans="1:65" s="2" customFormat="1" ht="21.75" customHeight="1">
      <c r="A315" s="32"/>
      <c r="B315" s="161"/>
      <c r="C315" s="200" t="s">
        <v>656</v>
      </c>
      <c r="D315" s="200" t="s">
        <v>229</v>
      </c>
      <c r="E315" s="201" t="s">
        <v>657</v>
      </c>
      <c r="F315" s="202" t="s">
        <v>658</v>
      </c>
      <c r="G315" s="203" t="s">
        <v>333</v>
      </c>
      <c r="H315" s="204">
        <v>0.52500000000000002</v>
      </c>
      <c r="I315" s="205"/>
      <c r="J315" s="204">
        <f t="shared" ref="J315:J320" si="50">ROUND(I315*H315,3)</f>
        <v>0</v>
      </c>
      <c r="K315" s="206"/>
      <c r="L315" s="207"/>
      <c r="M315" s="208" t="s">
        <v>1</v>
      </c>
      <c r="N315" s="209" t="s">
        <v>40</v>
      </c>
      <c r="O315" s="58"/>
      <c r="P315" s="171">
        <f t="shared" ref="P315:P320" si="51">O315*H315</f>
        <v>0</v>
      </c>
      <c r="Q315" s="171">
        <v>1</v>
      </c>
      <c r="R315" s="171">
        <f t="shared" ref="R315:R320" si="52">Q315*H315</f>
        <v>0.52500000000000002</v>
      </c>
      <c r="S315" s="171">
        <v>0</v>
      </c>
      <c r="T315" s="172">
        <f t="shared" ref="T315:T320" si="53"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3" t="s">
        <v>294</v>
      </c>
      <c r="AT315" s="173" t="s">
        <v>229</v>
      </c>
      <c r="AU315" s="173" t="s">
        <v>145</v>
      </c>
      <c r="AY315" s="17" t="s">
        <v>137</v>
      </c>
      <c r="BE315" s="174">
        <f t="shared" ref="BE315:BE320" si="54">IF(N315="základná",J315,0)</f>
        <v>0</v>
      </c>
      <c r="BF315" s="174">
        <f t="shared" ref="BF315:BF320" si="55">IF(N315="znížená",J315,0)</f>
        <v>0</v>
      </c>
      <c r="BG315" s="174">
        <f t="shared" ref="BG315:BG320" si="56">IF(N315="zákl. prenesená",J315,0)</f>
        <v>0</v>
      </c>
      <c r="BH315" s="174">
        <f t="shared" ref="BH315:BH320" si="57">IF(N315="zníž. prenesená",J315,0)</f>
        <v>0</v>
      </c>
      <c r="BI315" s="174">
        <f t="shared" ref="BI315:BI320" si="58">IF(N315="nulová",J315,0)</f>
        <v>0</v>
      </c>
      <c r="BJ315" s="17" t="s">
        <v>145</v>
      </c>
      <c r="BK315" s="175">
        <f t="shared" ref="BK315:BK320" si="59">ROUND(I315*H315,3)</f>
        <v>0</v>
      </c>
      <c r="BL315" s="17" t="s">
        <v>224</v>
      </c>
      <c r="BM315" s="173" t="s">
        <v>659</v>
      </c>
    </row>
    <row r="316" spans="1:65" s="2" customFormat="1" ht="16.5" customHeight="1">
      <c r="A316" s="32"/>
      <c r="B316" s="161"/>
      <c r="C316" s="162" t="s">
        <v>660</v>
      </c>
      <c r="D316" s="162" t="s">
        <v>140</v>
      </c>
      <c r="E316" s="163" t="s">
        <v>661</v>
      </c>
      <c r="F316" s="164" t="s">
        <v>662</v>
      </c>
      <c r="G316" s="165" t="s">
        <v>156</v>
      </c>
      <c r="H316" s="166">
        <v>1</v>
      </c>
      <c r="I316" s="167"/>
      <c r="J316" s="166">
        <f t="shared" si="50"/>
        <v>0</v>
      </c>
      <c r="K316" s="168"/>
      <c r="L316" s="33"/>
      <c r="M316" s="169" t="s">
        <v>1</v>
      </c>
      <c r="N316" s="170" t="s">
        <v>40</v>
      </c>
      <c r="O316" s="58"/>
      <c r="P316" s="171">
        <f t="shared" si="51"/>
        <v>0</v>
      </c>
      <c r="Q316" s="171">
        <v>0</v>
      </c>
      <c r="R316" s="171">
        <f t="shared" si="52"/>
        <v>0</v>
      </c>
      <c r="S316" s="171">
        <v>1E-3</v>
      </c>
      <c r="T316" s="172">
        <f t="shared" si="53"/>
        <v>1E-3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3" t="s">
        <v>224</v>
      </c>
      <c r="AT316" s="173" t="s">
        <v>140</v>
      </c>
      <c r="AU316" s="173" t="s">
        <v>145</v>
      </c>
      <c r="AY316" s="17" t="s">
        <v>137</v>
      </c>
      <c r="BE316" s="174">
        <f t="shared" si="54"/>
        <v>0</v>
      </c>
      <c r="BF316" s="174">
        <f t="shared" si="55"/>
        <v>0</v>
      </c>
      <c r="BG316" s="174">
        <f t="shared" si="56"/>
        <v>0</v>
      </c>
      <c r="BH316" s="174">
        <f t="shared" si="57"/>
        <v>0</v>
      </c>
      <c r="BI316" s="174">
        <f t="shared" si="58"/>
        <v>0</v>
      </c>
      <c r="BJ316" s="17" t="s">
        <v>145</v>
      </c>
      <c r="BK316" s="175">
        <f t="shared" si="59"/>
        <v>0</v>
      </c>
      <c r="BL316" s="17" t="s">
        <v>224</v>
      </c>
      <c r="BM316" s="173" t="s">
        <v>663</v>
      </c>
    </row>
    <row r="317" spans="1:65" s="2" customFormat="1" ht="16.5" customHeight="1">
      <c r="A317" s="32"/>
      <c r="B317" s="161"/>
      <c r="C317" s="162" t="s">
        <v>664</v>
      </c>
      <c r="D317" s="162" t="s">
        <v>140</v>
      </c>
      <c r="E317" s="163" t="s">
        <v>665</v>
      </c>
      <c r="F317" s="164" t="s">
        <v>666</v>
      </c>
      <c r="G317" s="165" t="s">
        <v>156</v>
      </c>
      <c r="H317" s="166">
        <v>2</v>
      </c>
      <c r="I317" s="167"/>
      <c r="J317" s="166">
        <f t="shared" si="50"/>
        <v>0</v>
      </c>
      <c r="K317" s="168"/>
      <c r="L317" s="33"/>
      <c r="M317" s="169" t="s">
        <v>1</v>
      </c>
      <c r="N317" s="170" t="s">
        <v>40</v>
      </c>
      <c r="O317" s="58"/>
      <c r="P317" s="171">
        <f t="shared" si="51"/>
        <v>0</v>
      </c>
      <c r="Q317" s="171">
        <v>5.0000000000000001E-3</v>
      </c>
      <c r="R317" s="171">
        <f t="shared" si="52"/>
        <v>0.01</v>
      </c>
      <c r="S317" s="171">
        <v>0</v>
      </c>
      <c r="T317" s="172">
        <f t="shared" si="5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3" t="s">
        <v>224</v>
      </c>
      <c r="AT317" s="173" t="s">
        <v>140</v>
      </c>
      <c r="AU317" s="173" t="s">
        <v>145</v>
      </c>
      <c r="AY317" s="17" t="s">
        <v>137</v>
      </c>
      <c r="BE317" s="174">
        <f t="shared" si="54"/>
        <v>0</v>
      </c>
      <c r="BF317" s="174">
        <f t="shared" si="55"/>
        <v>0</v>
      </c>
      <c r="BG317" s="174">
        <f t="shared" si="56"/>
        <v>0</v>
      </c>
      <c r="BH317" s="174">
        <f t="shared" si="57"/>
        <v>0</v>
      </c>
      <c r="BI317" s="174">
        <f t="shared" si="58"/>
        <v>0</v>
      </c>
      <c r="BJ317" s="17" t="s">
        <v>145</v>
      </c>
      <c r="BK317" s="175">
        <f t="shared" si="59"/>
        <v>0</v>
      </c>
      <c r="BL317" s="17" t="s">
        <v>224</v>
      </c>
      <c r="BM317" s="173" t="s">
        <v>667</v>
      </c>
    </row>
    <row r="318" spans="1:65" s="2" customFormat="1" ht="21.75" customHeight="1">
      <c r="A318" s="32"/>
      <c r="B318" s="161"/>
      <c r="C318" s="162" t="s">
        <v>668</v>
      </c>
      <c r="D318" s="162" t="s">
        <v>140</v>
      </c>
      <c r="E318" s="163" t="s">
        <v>669</v>
      </c>
      <c r="F318" s="164" t="s">
        <v>670</v>
      </c>
      <c r="G318" s="165" t="s">
        <v>240</v>
      </c>
      <c r="H318" s="166">
        <v>10</v>
      </c>
      <c r="I318" s="167"/>
      <c r="J318" s="166">
        <f t="shared" si="50"/>
        <v>0</v>
      </c>
      <c r="K318" s="168"/>
      <c r="L318" s="33"/>
      <c r="M318" s="169" t="s">
        <v>1</v>
      </c>
      <c r="N318" s="170" t="s">
        <v>40</v>
      </c>
      <c r="O318" s="58"/>
      <c r="P318" s="171">
        <f t="shared" si="51"/>
        <v>0</v>
      </c>
      <c r="Q318" s="171">
        <v>0</v>
      </c>
      <c r="R318" s="171">
        <f t="shared" si="52"/>
        <v>0</v>
      </c>
      <c r="S318" s="171">
        <v>0</v>
      </c>
      <c r="T318" s="172">
        <f t="shared" si="5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3" t="s">
        <v>224</v>
      </c>
      <c r="AT318" s="173" t="s">
        <v>140</v>
      </c>
      <c r="AU318" s="173" t="s">
        <v>145</v>
      </c>
      <c r="AY318" s="17" t="s">
        <v>137</v>
      </c>
      <c r="BE318" s="174">
        <f t="shared" si="54"/>
        <v>0</v>
      </c>
      <c r="BF318" s="174">
        <f t="shared" si="55"/>
        <v>0</v>
      </c>
      <c r="BG318" s="174">
        <f t="shared" si="56"/>
        <v>0</v>
      </c>
      <c r="BH318" s="174">
        <f t="shared" si="57"/>
        <v>0</v>
      </c>
      <c r="BI318" s="174">
        <f t="shared" si="58"/>
        <v>0</v>
      </c>
      <c r="BJ318" s="17" t="s">
        <v>145</v>
      </c>
      <c r="BK318" s="175">
        <f t="shared" si="59"/>
        <v>0</v>
      </c>
      <c r="BL318" s="17" t="s">
        <v>224</v>
      </c>
      <c r="BM318" s="173" t="s">
        <v>671</v>
      </c>
    </row>
    <row r="319" spans="1:65" s="2" customFormat="1" ht="16.5" customHeight="1">
      <c r="A319" s="32"/>
      <c r="B319" s="161"/>
      <c r="C319" s="200" t="s">
        <v>672</v>
      </c>
      <c r="D319" s="200" t="s">
        <v>229</v>
      </c>
      <c r="E319" s="201" t="s">
        <v>673</v>
      </c>
      <c r="F319" s="202" t="s">
        <v>674</v>
      </c>
      <c r="G319" s="203" t="s">
        <v>240</v>
      </c>
      <c r="H319" s="204">
        <v>10</v>
      </c>
      <c r="I319" s="205"/>
      <c r="J319" s="204">
        <f t="shared" si="50"/>
        <v>0</v>
      </c>
      <c r="K319" s="206"/>
      <c r="L319" s="207"/>
      <c r="M319" s="208" t="s">
        <v>1</v>
      </c>
      <c r="N319" s="209" t="s">
        <v>40</v>
      </c>
      <c r="O319" s="58"/>
      <c r="P319" s="171">
        <f t="shared" si="51"/>
        <v>0</v>
      </c>
      <c r="Q319" s="171">
        <v>0</v>
      </c>
      <c r="R319" s="171">
        <f t="shared" si="52"/>
        <v>0</v>
      </c>
      <c r="S319" s="171">
        <v>0</v>
      </c>
      <c r="T319" s="172">
        <f t="shared" si="5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3" t="s">
        <v>294</v>
      </c>
      <c r="AT319" s="173" t="s">
        <v>229</v>
      </c>
      <c r="AU319" s="173" t="s">
        <v>145</v>
      </c>
      <c r="AY319" s="17" t="s">
        <v>137</v>
      </c>
      <c r="BE319" s="174">
        <f t="shared" si="54"/>
        <v>0</v>
      </c>
      <c r="BF319" s="174">
        <f t="shared" si="55"/>
        <v>0</v>
      </c>
      <c r="BG319" s="174">
        <f t="shared" si="56"/>
        <v>0</v>
      </c>
      <c r="BH319" s="174">
        <f t="shared" si="57"/>
        <v>0</v>
      </c>
      <c r="BI319" s="174">
        <f t="shared" si="58"/>
        <v>0</v>
      </c>
      <c r="BJ319" s="17" t="s">
        <v>145</v>
      </c>
      <c r="BK319" s="175">
        <f t="shared" si="59"/>
        <v>0</v>
      </c>
      <c r="BL319" s="17" t="s">
        <v>224</v>
      </c>
      <c r="BM319" s="173" t="s">
        <v>675</v>
      </c>
    </row>
    <row r="320" spans="1:65" s="2" customFormat="1" ht="21.75" customHeight="1">
      <c r="A320" s="32"/>
      <c r="B320" s="161"/>
      <c r="C320" s="162" t="s">
        <v>676</v>
      </c>
      <c r="D320" s="162" t="s">
        <v>140</v>
      </c>
      <c r="E320" s="163" t="s">
        <v>677</v>
      </c>
      <c r="F320" s="164" t="s">
        <v>678</v>
      </c>
      <c r="G320" s="165" t="s">
        <v>472</v>
      </c>
      <c r="H320" s="167"/>
      <c r="I320" s="167"/>
      <c r="J320" s="166">
        <f t="shared" si="50"/>
        <v>0</v>
      </c>
      <c r="K320" s="168"/>
      <c r="L320" s="33"/>
      <c r="M320" s="169" t="s">
        <v>1</v>
      </c>
      <c r="N320" s="170" t="s">
        <v>40</v>
      </c>
      <c r="O320" s="58"/>
      <c r="P320" s="171">
        <f t="shared" si="51"/>
        <v>0</v>
      </c>
      <c r="Q320" s="171">
        <v>0</v>
      </c>
      <c r="R320" s="171">
        <f t="shared" si="52"/>
        <v>0</v>
      </c>
      <c r="S320" s="171">
        <v>0</v>
      </c>
      <c r="T320" s="172">
        <f t="shared" si="5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3" t="s">
        <v>224</v>
      </c>
      <c r="AT320" s="173" t="s">
        <v>140</v>
      </c>
      <c r="AU320" s="173" t="s">
        <v>145</v>
      </c>
      <c r="AY320" s="17" t="s">
        <v>137</v>
      </c>
      <c r="BE320" s="174">
        <f t="shared" si="54"/>
        <v>0</v>
      </c>
      <c r="BF320" s="174">
        <f t="shared" si="55"/>
        <v>0</v>
      </c>
      <c r="BG320" s="174">
        <f t="shared" si="56"/>
        <v>0</v>
      </c>
      <c r="BH320" s="174">
        <f t="shared" si="57"/>
        <v>0</v>
      </c>
      <c r="BI320" s="174">
        <f t="shared" si="58"/>
        <v>0</v>
      </c>
      <c r="BJ320" s="17" t="s">
        <v>145</v>
      </c>
      <c r="BK320" s="175">
        <f t="shared" si="59"/>
        <v>0</v>
      </c>
      <c r="BL320" s="17" t="s">
        <v>224</v>
      </c>
      <c r="BM320" s="173" t="s">
        <v>679</v>
      </c>
    </row>
    <row r="321" spans="1:65" s="12" customFormat="1" ht="22.8" customHeight="1">
      <c r="B321" s="148"/>
      <c r="D321" s="149" t="s">
        <v>73</v>
      </c>
      <c r="E321" s="159" t="s">
        <v>680</v>
      </c>
      <c r="F321" s="159" t="s">
        <v>681</v>
      </c>
      <c r="I321" s="151"/>
      <c r="J321" s="160">
        <f>BK321</f>
        <v>0</v>
      </c>
      <c r="L321" s="148"/>
      <c r="M321" s="153"/>
      <c r="N321" s="154"/>
      <c r="O321" s="154"/>
      <c r="P321" s="155">
        <f>SUM(P322:P325)</f>
        <v>0</v>
      </c>
      <c r="Q321" s="154"/>
      <c r="R321" s="155">
        <f>SUM(R322:R325)</f>
        <v>7.1774999999999992E-2</v>
      </c>
      <c r="S321" s="154"/>
      <c r="T321" s="156">
        <f>SUM(T322:T325)</f>
        <v>0</v>
      </c>
      <c r="AR321" s="149" t="s">
        <v>145</v>
      </c>
      <c r="AT321" s="157" t="s">
        <v>73</v>
      </c>
      <c r="AU321" s="157" t="s">
        <v>82</v>
      </c>
      <c r="AY321" s="149" t="s">
        <v>137</v>
      </c>
      <c r="BK321" s="158">
        <f>SUM(BK322:BK325)</f>
        <v>0</v>
      </c>
    </row>
    <row r="322" spans="1:65" s="2" customFormat="1" ht="21.75" customHeight="1">
      <c r="A322" s="32"/>
      <c r="B322" s="161"/>
      <c r="C322" s="162" t="s">
        <v>682</v>
      </c>
      <c r="D322" s="162" t="s">
        <v>140</v>
      </c>
      <c r="E322" s="163" t="s">
        <v>683</v>
      </c>
      <c r="F322" s="164" t="s">
        <v>684</v>
      </c>
      <c r="G322" s="165" t="s">
        <v>151</v>
      </c>
      <c r="H322" s="166">
        <v>4.5</v>
      </c>
      <c r="I322" s="167"/>
      <c r="J322" s="166">
        <f>ROUND(I322*H322,3)</f>
        <v>0</v>
      </c>
      <c r="K322" s="168"/>
      <c r="L322" s="33"/>
      <c r="M322" s="169" t="s">
        <v>1</v>
      </c>
      <c r="N322" s="170" t="s">
        <v>40</v>
      </c>
      <c r="O322" s="58"/>
      <c r="P322" s="171">
        <f>O322*H322</f>
        <v>0</v>
      </c>
      <c r="Q322" s="171">
        <v>3.3500000000000001E-3</v>
      </c>
      <c r="R322" s="171">
        <f>Q322*H322</f>
        <v>1.5075E-2</v>
      </c>
      <c r="S322" s="171">
        <v>0</v>
      </c>
      <c r="T322" s="172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3" t="s">
        <v>224</v>
      </c>
      <c r="AT322" s="173" t="s">
        <v>140</v>
      </c>
      <c r="AU322" s="173" t="s">
        <v>145</v>
      </c>
      <c r="AY322" s="17" t="s">
        <v>137</v>
      </c>
      <c r="BE322" s="174">
        <f>IF(N322="základná",J322,0)</f>
        <v>0</v>
      </c>
      <c r="BF322" s="174">
        <f>IF(N322="znížená",J322,0)</f>
        <v>0</v>
      </c>
      <c r="BG322" s="174">
        <f>IF(N322="zákl. prenesená",J322,0)</f>
        <v>0</v>
      </c>
      <c r="BH322" s="174">
        <f>IF(N322="zníž. prenesená",J322,0)</f>
        <v>0</v>
      </c>
      <c r="BI322" s="174">
        <f>IF(N322="nulová",J322,0)</f>
        <v>0</v>
      </c>
      <c r="BJ322" s="17" t="s">
        <v>145</v>
      </c>
      <c r="BK322" s="175">
        <f>ROUND(I322*H322,3)</f>
        <v>0</v>
      </c>
      <c r="BL322" s="17" t="s">
        <v>224</v>
      </c>
      <c r="BM322" s="173" t="s">
        <v>685</v>
      </c>
    </row>
    <row r="323" spans="1:65" s="2" customFormat="1" ht="16.5" customHeight="1">
      <c r="A323" s="32"/>
      <c r="B323" s="161"/>
      <c r="C323" s="200" t="s">
        <v>686</v>
      </c>
      <c r="D323" s="200" t="s">
        <v>229</v>
      </c>
      <c r="E323" s="201" t="s">
        <v>687</v>
      </c>
      <c r="F323" s="202" t="s">
        <v>688</v>
      </c>
      <c r="G323" s="203" t="s">
        <v>151</v>
      </c>
      <c r="H323" s="204">
        <v>4.7249999999999996</v>
      </c>
      <c r="I323" s="205"/>
      <c r="J323" s="204">
        <f>ROUND(I323*H323,3)</f>
        <v>0</v>
      </c>
      <c r="K323" s="206"/>
      <c r="L323" s="207"/>
      <c r="M323" s="208" t="s">
        <v>1</v>
      </c>
      <c r="N323" s="209" t="s">
        <v>40</v>
      </c>
      <c r="O323" s="58"/>
      <c r="P323" s="171">
        <f>O323*H323</f>
        <v>0</v>
      </c>
      <c r="Q323" s="171">
        <v>1.2E-2</v>
      </c>
      <c r="R323" s="171">
        <f>Q323*H323</f>
        <v>5.6699999999999993E-2</v>
      </c>
      <c r="S323" s="171">
        <v>0</v>
      </c>
      <c r="T323" s="172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3" t="s">
        <v>294</v>
      </c>
      <c r="AT323" s="173" t="s">
        <v>229</v>
      </c>
      <c r="AU323" s="173" t="s">
        <v>145</v>
      </c>
      <c r="AY323" s="17" t="s">
        <v>137</v>
      </c>
      <c r="BE323" s="174">
        <f>IF(N323="základná",J323,0)</f>
        <v>0</v>
      </c>
      <c r="BF323" s="174">
        <f>IF(N323="znížená",J323,0)</f>
        <v>0</v>
      </c>
      <c r="BG323" s="174">
        <f>IF(N323="zákl. prenesená",J323,0)</f>
        <v>0</v>
      </c>
      <c r="BH323" s="174">
        <f>IF(N323="zníž. prenesená",J323,0)</f>
        <v>0</v>
      </c>
      <c r="BI323" s="174">
        <f>IF(N323="nulová",J323,0)</f>
        <v>0</v>
      </c>
      <c r="BJ323" s="17" t="s">
        <v>145</v>
      </c>
      <c r="BK323" s="175">
        <f>ROUND(I323*H323,3)</f>
        <v>0</v>
      </c>
      <c r="BL323" s="17" t="s">
        <v>224</v>
      </c>
      <c r="BM323" s="173" t="s">
        <v>689</v>
      </c>
    </row>
    <row r="324" spans="1:65" s="13" customFormat="1">
      <c r="B324" s="176"/>
      <c r="D324" s="177" t="s">
        <v>147</v>
      </c>
      <c r="F324" s="179" t="s">
        <v>690</v>
      </c>
      <c r="H324" s="180">
        <v>4.7249999999999996</v>
      </c>
      <c r="I324" s="181"/>
      <c r="L324" s="176"/>
      <c r="M324" s="182"/>
      <c r="N324" s="183"/>
      <c r="O324" s="183"/>
      <c r="P324" s="183"/>
      <c r="Q324" s="183"/>
      <c r="R324" s="183"/>
      <c r="S324" s="183"/>
      <c r="T324" s="184"/>
      <c r="AT324" s="178" t="s">
        <v>147</v>
      </c>
      <c r="AU324" s="178" t="s">
        <v>145</v>
      </c>
      <c r="AV324" s="13" t="s">
        <v>145</v>
      </c>
      <c r="AW324" s="13" t="s">
        <v>3</v>
      </c>
      <c r="AX324" s="13" t="s">
        <v>82</v>
      </c>
      <c r="AY324" s="178" t="s">
        <v>137</v>
      </c>
    </row>
    <row r="325" spans="1:65" s="2" customFormat="1" ht="21.75" customHeight="1">
      <c r="A325" s="32"/>
      <c r="B325" s="161"/>
      <c r="C325" s="162" t="s">
        <v>691</v>
      </c>
      <c r="D325" s="162" t="s">
        <v>140</v>
      </c>
      <c r="E325" s="163" t="s">
        <v>692</v>
      </c>
      <c r="F325" s="164" t="s">
        <v>693</v>
      </c>
      <c r="G325" s="165" t="s">
        <v>333</v>
      </c>
      <c r="H325" s="166">
        <v>7.1999999999999995E-2</v>
      </c>
      <c r="I325" s="167"/>
      <c r="J325" s="166">
        <f>ROUND(I325*H325,3)</f>
        <v>0</v>
      </c>
      <c r="K325" s="168"/>
      <c r="L325" s="33"/>
      <c r="M325" s="169" t="s">
        <v>1</v>
      </c>
      <c r="N325" s="170" t="s">
        <v>40</v>
      </c>
      <c r="O325" s="58"/>
      <c r="P325" s="171">
        <f>O325*H325</f>
        <v>0</v>
      </c>
      <c r="Q325" s="171">
        <v>0</v>
      </c>
      <c r="R325" s="171">
        <f>Q325*H325</f>
        <v>0</v>
      </c>
      <c r="S325" s="171">
        <v>0</v>
      </c>
      <c r="T325" s="172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3" t="s">
        <v>224</v>
      </c>
      <c r="AT325" s="173" t="s">
        <v>140</v>
      </c>
      <c r="AU325" s="173" t="s">
        <v>145</v>
      </c>
      <c r="AY325" s="17" t="s">
        <v>137</v>
      </c>
      <c r="BE325" s="174">
        <f>IF(N325="základná",J325,0)</f>
        <v>0</v>
      </c>
      <c r="BF325" s="174">
        <f>IF(N325="znížená",J325,0)</f>
        <v>0</v>
      </c>
      <c r="BG325" s="174">
        <f>IF(N325="zákl. prenesená",J325,0)</f>
        <v>0</v>
      </c>
      <c r="BH325" s="174">
        <f>IF(N325="zníž. prenesená",J325,0)</f>
        <v>0</v>
      </c>
      <c r="BI325" s="174">
        <f>IF(N325="nulová",J325,0)</f>
        <v>0</v>
      </c>
      <c r="BJ325" s="17" t="s">
        <v>145</v>
      </c>
      <c r="BK325" s="175">
        <f>ROUND(I325*H325,3)</f>
        <v>0</v>
      </c>
      <c r="BL325" s="17" t="s">
        <v>224</v>
      </c>
      <c r="BM325" s="173" t="s">
        <v>694</v>
      </c>
    </row>
    <row r="326" spans="1:65" s="12" customFormat="1" ht="22.8" customHeight="1">
      <c r="B326" s="148"/>
      <c r="D326" s="149" t="s">
        <v>73</v>
      </c>
      <c r="E326" s="159" t="s">
        <v>695</v>
      </c>
      <c r="F326" s="159" t="s">
        <v>696</v>
      </c>
      <c r="I326" s="151"/>
      <c r="J326" s="160">
        <f>BK326</f>
        <v>0</v>
      </c>
      <c r="L326" s="148"/>
      <c r="M326" s="153"/>
      <c r="N326" s="154"/>
      <c r="O326" s="154"/>
      <c r="P326" s="155">
        <f>SUM(P327:P330)</f>
        <v>0</v>
      </c>
      <c r="Q326" s="154"/>
      <c r="R326" s="155">
        <f>SUM(R327:R330)</f>
        <v>4.6080000000000001E-3</v>
      </c>
      <c r="S326" s="154"/>
      <c r="T326" s="156">
        <f>SUM(T327:T330)</f>
        <v>0</v>
      </c>
      <c r="AR326" s="149" t="s">
        <v>145</v>
      </c>
      <c r="AT326" s="157" t="s">
        <v>73</v>
      </c>
      <c r="AU326" s="157" t="s">
        <v>82</v>
      </c>
      <c r="AY326" s="149" t="s">
        <v>137</v>
      </c>
      <c r="BK326" s="158">
        <f>SUM(BK327:BK330)</f>
        <v>0</v>
      </c>
    </row>
    <row r="327" spans="1:65" s="2" customFormat="1" ht="21.75" customHeight="1">
      <c r="A327" s="32"/>
      <c r="B327" s="161"/>
      <c r="C327" s="162" t="s">
        <v>697</v>
      </c>
      <c r="D327" s="162" t="s">
        <v>140</v>
      </c>
      <c r="E327" s="163" t="s">
        <v>698</v>
      </c>
      <c r="F327" s="164" t="s">
        <v>699</v>
      </c>
      <c r="G327" s="165" t="s">
        <v>151</v>
      </c>
      <c r="H327" s="166">
        <v>19.2</v>
      </c>
      <c r="I327" s="167"/>
      <c r="J327" s="166">
        <f>ROUND(I327*H327,3)</f>
        <v>0</v>
      </c>
      <c r="K327" s="168"/>
      <c r="L327" s="33"/>
      <c r="M327" s="169" t="s">
        <v>1</v>
      </c>
      <c r="N327" s="170" t="s">
        <v>40</v>
      </c>
      <c r="O327" s="58"/>
      <c r="P327" s="171">
        <f>O327*H327</f>
        <v>0</v>
      </c>
      <c r="Q327" s="171">
        <v>0</v>
      </c>
      <c r="R327" s="171">
        <f>Q327*H327</f>
        <v>0</v>
      </c>
      <c r="S327" s="171">
        <v>0</v>
      </c>
      <c r="T327" s="172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3" t="s">
        <v>224</v>
      </c>
      <c r="AT327" s="173" t="s">
        <v>140</v>
      </c>
      <c r="AU327" s="173" t="s">
        <v>145</v>
      </c>
      <c r="AY327" s="17" t="s">
        <v>137</v>
      </c>
      <c r="BE327" s="174">
        <f>IF(N327="základná",J327,0)</f>
        <v>0</v>
      </c>
      <c r="BF327" s="174">
        <f>IF(N327="znížená",J327,0)</f>
        <v>0</v>
      </c>
      <c r="BG327" s="174">
        <f>IF(N327="zákl. prenesená",J327,0)</f>
        <v>0</v>
      </c>
      <c r="BH327" s="174">
        <f>IF(N327="zníž. prenesená",J327,0)</f>
        <v>0</v>
      </c>
      <c r="BI327" s="174">
        <f>IF(N327="nulová",J327,0)</f>
        <v>0</v>
      </c>
      <c r="BJ327" s="17" t="s">
        <v>145</v>
      </c>
      <c r="BK327" s="175">
        <f>ROUND(I327*H327,3)</f>
        <v>0</v>
      </c>
      <c r="BL327" s="17" t="s">
        <v>224</v>
      </c>
      <c r="BM327" s="173" t="s">
        <v>700</v>
      </c>
    </row>
    <row r="328" spans="1:65" s="14" customFormat="1">
      <c r="B328" s="185"/>
      <c r="D328" s="177" t="s">
        <v>147</v>
      </c>
      <c r="E328" s="186" t="s">
        <v>1</v>
      </c>
      <c r="F328" s="187" t="s">
        <v>701</v>
      </c>
      <c r="H328" s="186" t="s">
        <v>1</v>
      </c>
      <c r="I328" s="188"/>
      <c r="L328" s="185"/>
      <c r="M328" s="189"/>
      <c r="N328" s="190"/>
      <c r="O328" s="190"/>
      <c r="P328" s="190"/>
      <c r="Q328" s="190"/>
      <c r="R328" s="190"/>
      <c r="S328" s="190"/>
      <c r="T328" s="191"/>
      <c r="AT328" s="186" t="s">
        <v>147</v>
      </c>
      <c r="AU328" s="186" t="s">
        <v>145</v>
      </c>
      <c r="AV328" s="14" t="s">
        <v>82</v>
      </c>
      <c r="AW328" s="14" t="s">
        <v>30</v>
      </c>
      <c r="AX328" s="14" t="s">
        <v>74</v>
      </c>
      <c r="AY328" s="186" t="s">
        <v>137</v>
      </c>
    </row>
    <row r="329" spans="1:65" s="13" customFormat="1">
      <c r="B329" s="176"/>
      <c r="D329" s="177" t="s">
        <v>147</v>
      </c>
      <c r="E329" s="178" t="s">
        <v>1</v>
      </c>
      <c r="F329" s="179" t="s">
        <v>702</v>
      </c>
      <c r="H329" s="180">
        <v>19.2</v>
      </c>
      <c r="I329" s="181"/>
      <c r="L329" s="176"/>
      <c r="M329" s="182"/>
      <c r="N329" s="183"/>
      <c r="O329" s="183"/>
      <c r="P329" s="183"/>
      <c r="Q329" s="183"/>
      <c r="R329" s="183"/>
      <c r="S329" s="183"/>
      <c r="T329" s="184"/>
      <c r="AT329" s="178" t="s">
        <v>147</v>
      </c>
      <c r="AU329" s="178" t="s">
        <v>145</v>
      </c>
      <c r="AV329" s="13" t="s">
        <v>145</v>
      </c>
      <c r="AW329" s="13" t="s">
        <v>30</v>
      </c>
      <c r="AX329" s="13" t="s">
        <v>82</v>
      </c>
      <c r="AY329" s="178" t="s">
        <v>137</v>
      </c>
    </row>
    <row r="330" spans="1:65" s="2" customFormat="1" ht="21.75" customHeight="1">
      <c r="A330" s="32"/>
      <c r="B330" s="161"/>
      <c r="C330" s="162" t="s">
        <v>703</v>
      </c>
      <c r="D330" s="162" t="s">
        <v>140</v>
      </c>
      <c r="E330" s="163" t="s">
        <v>704</v>
      </c>
      <c r="F330" s="164" t="s">
        <v>705</v>
      </c>
      <c r="G330" s="165" t="s">
        <v>151</v>
      </c>
      <c r="H330" s="166">
        <v>19.2</v>
      </c>
      <c r="I330" s="167"/>
      <c r="J330" s="166">
        <f>ROUND(I330*H330,3)</f>
        <v>0</v>
      </c>
      <c r="K330" s="168"/>
      <c r="L330" s="33"/>
      <c r="M330" s="169" t="s">
        <v>1</v>
      </c>
      <c r="N330" s="170" t="s">
        <v>40</v>
      </c>
      <c r="O330" s="58"/>
      <c r="P330" s="171">
        <f>O330*H330</f>
        <v>0</v>
      </c>
      <c r="Q330" s="171">
        <v>2.4000000000000001E-4</v>
      </c>
      <c r="R330" s="171">
        <f>Q330*H330</f>
        <v>4.6080000000000001E-3</v>
      </c>
      <c r="S330" s="171">
        <v>0</v>
      </c>
      <c r="T330" s="172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3" t="s">
        <v>224</v>
      </c>
      <c r="AT330" s="173" t="s">
        <v>140</v>
      </c>
      <c r="AU330" s="173" t="s">
        <v>145</v>
      </c>
      <c r="AY330" s="17" t="s">
        <v>137</v>
      </c>
      <c r="BE330" s="174">
        <f>IF(N330="základná",J330,0)</f>
        <v>0</v>
      </c>
      <c r="BF330" s="174">
        <f>IF(N330="znížená",J330,0)</f>
        <v>0</v>
      </c>
      <c r="BG330" s="174">
        <f>IF(N330="zákl. prenesená",J330,0)</f>
        <v>0</v>
      </c>
      <c r="BH330" s="174">
        <f>IF(N330="zníž. prenesená",J330,0)</f>
        <v>0</v>
      </c>
      <c r="BI330" s="174">
        <f>IF(N330="nulová",J330,0)</f>
        <v>0</v>
      </c>
      <c r="BJ330" s="17" t="s">
        <v>145</v>
      </c>
      <c r="BK330" s="175">
        <f>ROUND(I330*H330,3)</f>
        <v>0</v>
      </c>
      <c r="BL330" s="17" t="s">
        <v>224</v>
      </c>
      <c r="BM330" s="173" t="s">
        <v>706</v>
      </c>
    </row>
    <row r="331" spans="1:65" s="12" customFormat="1" ht="22.8" customHeight="1">
      <c r="B331" s="148"/>
      <c r="D331" s="149" t="s">
        <v>73</v>
      </c>
      <c r="E331" s="159" t="s">
        <v>707</v>
      </c>
      <c r="F331" s="159" t="s">
        <v>708</v>
      </c>
      <c r="I331" s="151"/>
      <c r="J331" s="160">
        <f>BK331</f>
        <v>0</v>
      </c>
      <c r="L331" s="148"/>
      <c r="M331" s="153"/>
      <c r="N331" s="154"/>
      <c r="O331" s="154"/>
      <c r="P331" s="155">
        <f>SUM(P332:P333)</f>
        <v>0</v>
      </c>
      <c r="Q331" s="154"/>
      <c r="R331" s="155">
        <f>SUM(R332:R333)</f>
        <v>3.7947099999999997E-2</v>
      </c>
      <c r="S331" s="154"/>
      <c r="T331" s="156">
        <f>SUM(T332:T333)</f>
        <v>0</v>
      </c>
      <c r="AR331" s="149" t="s">
        <v>145</v>
      </c>
      <c r="AT331" s="157" t="s">
        <v>73</v>
      </c>
      <c r="AU331" s="157" t="s">
        <v>82</v>
      </c>
      <c r="AY331" s="149" t="s">
        <v>137</v>
      </c>
      <c r="BK331" s="158">
        <f>SUM(BK332:BK333)</f>
        <v>0</v>
      </c>
    </row>
    <row r="332" spans="1:65" s="2" customFormat="1" ht="21.75" customHeight="1">
      <c r="A332" s="32"/>
      <c r="B332" s="161"/>
      <c r="C332" s="162" t="s">
        <v>709</v>
      </c>
      <c r="D332" s="162" t="s">
        <v>140</v>
      </c>
      <c r="E332" s="163" t="s">
        <v>710</v>
      </c>
      <c r="F332" s="164" t="s">
        <v>711</v>
      </c>
      <c r="G332" s="165" t="s">
        <v>151</v>
      </c>
      <c r="H332" s="166">
        <v>122.41</v>
      </c>
      <c r="I332" s="167"/>
      <c r="J332" s="166">
        <f>ROUND(I332*H332,3)</f>
        <v>0</v>
      </c>
      <c r="K332" s="168"/>
      <c r="L332" s="33"/>
      <c r="M332" s="169" t="s">
        <v>1</v>
      </c>
      <c r="N332" s="170" t="s">
        <v>40</v>
      </c>
      <c r="O332" s="58"/>
      <c r="P332" s="171">
        <f>O332*H332</f>
        <v>0</v>
      </c>
      <c r="Q332" s="171">
        <v>1E-4</v>
      </c>
      <c r="R332" s="171">
        <f>Q332*H332</f>
        <v>1.2241E-2</v>
      </c>
      <c r="S332" s="171">
        <v>0</v>
      </c>
      <c r="T332" s="172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3" t="s">
        <v>224</v>
      </c>
      <c r="AT332" s="173" t="s">
        <v>140</v>
      </c>
      <c r="AU332" s="173" t="s">
        <v>145</v>
      </c>
      <c r="AY332" s="17" t="s">
        <v>137</v>
      </c>
      <c r="BE332" s="174">
        <f>IF(N332="základná",J332,0)</f>
        <v>0</v>
      </c>
      <c r="BF332" s="174">
        <f>IF(N332="znížená",J332,0)</f>
        <v>0</v>
      </c>
      <c r="BG332" s="174">
        <f>IF(N332="zákl. prenesená",J332,0)</f>
        <v>0</v>
      </c>
      <c r="BH332" s="174">
        <f>IF(N332="zníž. prenesená",J332,0)</f>
        <v>0</v>
      </c>
      <c r="BI332" s="174">
        <f>IF(N332="nulová",J332,0)</f>
        <v>0</v>
      </c>
      <c r="BJ332" s="17" t="s">
        <v>145</v>
      </c>
      <c r="BK332" s="175">
        <f>ROUND(I332*H332,3)</f>
        <v>0</v>
      </c>
      <c r="BL332" s="17" t="s">
        <v>224</v>
      </c>
      <c r="BM332" s="173" t="s">
        <v>712</v>
      </c>
    </row>
    <row r="333" spans="1:65" s="2" customFormat="1" ht="33" customHeight="1">
      <c r="A333" s="32"/>
      <c r="B333" s="161"/>
      <c r="C333" s="162" t="s">
        <v>713</v>
      </c>
      <c r="D333" s="162" t="s">
        <v>140</v>
      </c>
      <c r="E333" s="163" t="s">
        <v>714</v>
      </c>
      <c r="F333" s="164" t="s">
        <v>715</v>
      </c>
      <c r="G333" s="165" t="s">
        <v>151</v>
      </c>
      <c r="H333" s="166">
        <v>122.41</v>
      </c>
      <c r="I333" s="167"/>
      <c r="J333" s="166">
        <f>ROUND(I333*H333,3)</f>
        <v>0</v>
      </c>
      <c r="K333" s="168"/>
      <c r="L333" s="33"/>
      <c r="M333" s="169" t="s">
        <v>1</v>
      </c>
      <c r="N333" s="170" t="s">
        <v>40</v>
      </c>
      <c r="O333" s="58"/>
      <c r="P333" s="171">
        <f>O333*H333</f>
        <v>0</v>
      </c>
      <c r="Q333" s="171">
        <v>2.1000000000000001E-4</v>
      </c>
      <c r="R333" s="171">
        <f>Q333*H333</f>
        <v>2.5706099999999999E-2</v>
      </c>
      <c r="S333" s="171">
        <v>0</v>
      </c>
      <c r="T333" s="172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3" t="s">
        <v>224</v>
      </c>
      <c r="AT333" s="173" t="s">
        <v>140</v>
      </c>
      <c r="AU333" s="173" t="s">
        <v>145</v>
      </c>
      <c r="AY333" s="17" t="s">
        <v>137</v>
      </c>
      <c r="BE333" s="174">
        <f>IF(N333="základná",J333,0)</f>
        <v>0</v>
      </c>
      <c r="BF333" s="174">
        <f>IF(N333="znížená",J333,0)</f>
        <v>0</v>
      </c>
      <c r="BG333" s="174">
        <f>IF(N333="zákl. prenesená",J333,0)</f>
        <v>0</v>
      </c>
      <c r="BH333" s="174">
        <f>IF(N333="zníž. prenesená",J333,0)</f>
        <v>0</v>
      </c>
      <c r="BI333" s="174">
        <f>IF(N333="nulová",J333,0)</f>
        <v>0</v>
      </c>
      <c r="BJ333" s="17" t="s">
        <v>145</v>
      </c>
      <c r="BK333" s="175">
        <f>ROUND(I333*H333,3)</f>
        <v>0</v>
      </c>
      <c r="BL333" s="17" t="s">
        <v>224</v>
      </c>
      <c r="BM333" s="173" t="s">
        <v>716</v>
      </c>
    </row>
    <row r="334" spans="1:65" s="12" customFormat="1" ht="25.95" customHeight="1">
      <c r="B334" s="148"/>
      <c r="D334" s="149" t="s">
        <v>73</v>
      </c>
      <c r="E334" s="150" t="s">
        <v>229</v>
      </c>
      <c r="F334" s="150" t="s">
        <v>717</v>
      </c>
      <c r="I334" s="151"/>
      <c r="J334" s="152">
        <f>BK334</f>
        <v>0</v>
      </c>
      <c r="L334" s="148"/>
      <c r="M334" s="153"/>
      <c r="N334" s="154"/>
      <c r="O334" s="154"/>
      <c r="P334" s="155">
        <f>P335</f>
        <v>0</v>
      </c>
      <c r="Q334" s="154"/>
      <c r="R334" s="155">
        <f>R335</f>
        <v>0</v>
      </c>
      <c r="S334" s="154"/>
      <c r="T334" s="156">
        <f>T335</f>
        <v>0</v>
      </c>
      <c r="AR334" s="149" t="s">
        <v>138</v>
      </c>
      <c r="AT334" s="157" t="s">
        <v>73</v>
      </c>
      <c r="AU334" s="157" t="s">
        <v>74</v>
      </c>
      <c r="AY334" s="149" t="s">
        <v>137</v>
      </c>
      <c r="BK334" s="158">
        <f>BK335</f>
        <v>0</v>
      </c>
    </row>
    <row r="335" spans="1:65" s="12" customFormat="1" ht="22.8" customHeight="1">
      <c r="B335" s="148"/>
      <c r="D335" s="149" t="s">
        <v>73</v>
      </c>
      <c r="E335" s="159" t="s">
        <v>718</v>
      </c>
      <c r="F335" s="159" t="s">
        <v>719</v>
      </c>
      <c r="I335" s="151"/>
      <c r="J335" s="160">
        <f>BK335</f>
        <v>0</v>
      </c>
      <c r="L335" s="148"/>
      <c r="M335" s="153"/>
      <c r="N335" s="154"/>
      <c r="O335" s="154"/>
      <c r="P335" s="155">
        <f>SUM(P336:P365)</f>
        <v>0</v>
      </c>
      <c r="Q335" s="154"/>
      <c r="R335" s="155">
        <f>SUM(R336:R365)</f>
        <v>0</v>
      </c>
      <c r="S335" s="154"/>
      <c r="T335" s="156">
        <f>SUM(T336:T365)</f>
        <v>0</v>
      </c>
      <c r="AR335" s="149" t="s">
        <v>138</v>
      </c>
      <c r="AT335" s="157" t="s">
        <v>73</v>
      </c>
      <c r="AU335" s="157" t="s">
        <v>82</v>
      </c>
      <c r="AY335" s="149" t="s">
        <v>137</v>
      </c>
      <c r="BK335" s="158">
        <f>SUM(BK336:BK365)</f>
        <v>0</v>
      </c>
    </row>
    <row r="336" spans="1:65" s="2" customFormat="1" ht="16.5" customHeight="1">
      <c r="A336" s="32"/>
      <c r="B336" s="161"/>
      <c r="C336" s="162" t="s">
        <v>720</v>
      </c>
      <c r="D336" s="162" t="s">
        <v>140</v>
      </c>
      <c r="E336" s="163" t="s">
        <v>82</v>
      </c>
      <c r="F336" s="164" t="s">
        <v>721</v>
      </c>
      <c r="G336" s="165" t="s">
        <v>156</v>
      </c>
      <c r="H336" s="166">
        <v>2</v>
      </c>
      <c r="I336" s="167"/>
      <c r="J336" s="166">
        <f t="shared" ref="J336:J365" si="60">ROUND(I336*H336,3)</f>
        <v>0</v>
      </c>
      <c r="K336" s="168"/>
      <c r="L336" s="33"/>
      <c r="M336" s="169" t="s">
        <v>1</v>
      </c>
      <c r="N336" s="170" t="s">
        <v>40</v>
      </c>
      <c r="O336" s="58"/>
      <c r="P336" s="171">
        <f t="shared" ref="P336:P365" si="61">O336*H336</f>
        <v>0</v>
      </c>
      <c r="Q336" s="171">
        <v>0</v>
      </c>
      <c r="R336" s="171">
        <f t="shared" ref="R336:R365" si="62">Q336*H336</f>
        <v>0</v>
      </c>
      <c r="S336" s="171">
        <v>0</v>
      </c>
      <c r="T336" s="172">
        <f t="shared" ref="T336:T365" si="63"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3" t="s">
        <v>443</v>
      </c>
      <c r="AT336" s="173" t="s">
        <v>140</v>
      </c>
      <c r="AU336" s="173" t="s">
        <v>145</v>
      </c>
      <c r="AY336" s="17" t="s">
        <v>137</v>
      </c>
      <c r="BE336" s="174">
        <f t="shared" ref="BE336:BE365" si="64">IF(N336="základná",J336,0)</f>
        <v>0</v>
      </c>
      <c r="BF336" s="174">
        <f t="shared" ref="BF336:BF365" si="65">IF(N336="znížená",J336,0)</f>
        <v>0</v>
      </c>
      <c r="BG336" s="174">
        <f t="shared" ref="BG336:BG365" si="66">IF(N336="zákl. prenesená",J336,0)</f>
        <v>0</v>
      </c>
      <c r="BH336" s="174">
        <f t="shared" ref="BH336:BH365" si="67">IF(N336="zníž. prenesená",J336,0)</f>
        <v>0</v>
      </c>
      <c r="BI336" s="174">
        <f t="shared" ref="BI336:BI365" si="68">IF(N336="nulová",J336,0)</f>
        <v>0</v>
      </c>
      <c r="BJ336" s="17" t="s">
        <v>145</v>
      </c>
      <c r="BK336" s="175">
        <f t="shared" ref="BK336:BK365" si="69">ROUND(I336*H336,3)</f>
        <v>0</v>
      </c>
      <c r="BL336" s="17" t="s">
        <v>443</v>
      </c>
      <c r="BM336" s="173" t="s">
        <v>722</v>
      </c>
    </row>
    <row r="337" spans="1:65" s="2" customFormat="1" ht="16.5" customHeight="1">
      <c r="A337" s="32"/>
      <c r="B337" s="161"/>
      <c r="C337" s="162" t="s">
        <v>723</v>
      </c>
      <c r="D337" s="162" t="s">
        <v>140</v>
      </c>
      <c r="E337" s="163" t="s">
        <v>145</v>
      </c>
      <c r="F337" s="164" t="s">
        <v>724</v>
      </c>
      <c r="G337" s="165" t="s">
        <v>156</v>
      </c>
      <c r="H337" s="166">
        <v>8</v>
      </c>
      <c r="I337" s="167"/>
      <c r="J337" s="166">
        <f t="shared" si="60"/>
        <v>0</v>
      </c>
      <c r="K337" s="168"/>
      <c r="L337" s="33"/>
      <c r="M337" s="169" t="s">
        <v>1</v>
      </c>
      <c r="N337" s="170" t="s">
        <v>40</v>
      </c>
      <c r="O337" s="58"/>
      <c r="P337" s="171">
        <f t="shared" si="61"/>
        <v>0</v>
      </c>
      <c r="Q337" s="171">
        <v>0</v>
      </c>
      <c r="R337" s="171">
        <f t="shared" si="62"/>
        <v>0</v>
      </c>
      <c r="S337" s="171">
        <v>0</v>
      </c>
      <c r="T337" s="172">
        <f t="shared" si="6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3" t="s">
        <v>443</v>
      </c>
      <c r="AT337" s="173" t="s">
        <v>140</v>
      </c>
      <c r="AU337" s="173" t="s">
        <v>145</v>
      </c>
      <c r="AY337" s="17" t="s">
        <v>137</v>
      </c>
      <c r="BE337" s="174">
        <f t="shared" si="64"/>
        <v>0</v>
      </c>
      <c r="BF337" s="174">
        <f t="shared" si="65"/>
        <v>0</v>
      </c>
      <c r="BG337" s="174">
        <f t="shared" si="66"/>
        <v>0</v>
      </c>
      <c r="BH337" s="174">
        <f t="shared" si="67"/>
        <v>0</v>
      </c>
      <c r="BI337" s="174">
        <f t="shared" si="68"/>
        <v>0</v>
      </c>
      <c r="BJ337" s="17" t="s">
        <v>145</v>
      </c>
      <c r="BK337" s="175">
        <f t="shared" si="69"/>
        <v>0</v>
      </c>
      <c r="BL337" s="17" t="s">
        <v>443</v>
      </c>
      <c r="BM337" s="173" t="s">
        <v>725</v>
      </c>
    </row>
    <row r="338" spans="1:65" s="2" customFormat="1" ht="16.5" customHeight="1">
      <c r="A338" s="32"/>
      <c r="B338" s="161"/>
      <c r="C338" s="162" t="s">
        <v>726</v>
      </c>
      <c r="D338" s="162" t="s">
        <v>140</v>
      </c>
      <c r="E338" s="163" t="s">
        <v>138</v>
      </c>
      <c r="F338" s="164" t="s">
        <v>727</v>
      </c>
      <c r="G338" s="165" t="s">
        <v>156</v>
      </c>
      <c r="H338" s="166">
        <v>1</v>
      </c>
      <c r="I338" s="167"/>
      <c r="J338" s="166">
        <f t="shared" si="60"/>
        <v>0</v>
      </c>
      <c r="K338" s="168"/>
      <c r="L338" s="33"/>
      <c r="M338" s="169" t="s">
        <v>1</v>
      </c>
      <c r="N338" s="170" t="s">
        <v>40</v>
      </c>
      <c r="O338" s="58"/>
      <c r="P338" s="171">
        <f t="shared" si="61"/>
        <v>0</v>
      </c>
      <c r="Q338" s="171">
        <v>0</v>
      </c>
      <c r="R338" s="171">
        <f t="shared" si="62"/>
        <v>0</v>
      </c>
      <c r="S338" s="171">
        <v>0</v>
      </c>
      <c r="T338" s="172">
        <f t="shared" si="6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3" t="s">
        <v>443</v>
      </c>
      <c r="AT338" s="173" t="s">
        <v>140</v>
      </c>
      <c r="AU338" s="173" t="s">
        <v>145</v>
      </c>
      <c r="AY338" s="17" t="s">
        <v>137</v>
      </c>
      <c r="BE338" s="174">
        <f t="shared" si="64"/>
        <v>0</v>
      </c>
      <c r="BF338" s="174">
        <f t="shared" si="65"/>
        <v>0</v>
      </c>
      <c r="BG338" s="174">
        <f t="shared" si="66"/>
        <v>0</v>
      </c>
      <c r="BH338" s="174">
        <f t="shared" si="67"/>
        <v>0</v>
      </c>
      <c r="BI338" s="174">
        <f t="shared" si="68"/>
        <v>0</v>
      </c>
      <c r="BJ338" s="17" t="s">
        <v>145</v>
      </c>
      <c r="BK338" s="175">
        <f t="shared" si="69"/>
        <v>0</v>
      </c>
      <c r="BL338" s="17" t="s">
        <v>443</v>
      </c>
      <c r="BM338" s="173" t="s">
        <v>728</v>
      </c>
    </row>
    <row r="339" spans="1:65" s="2" customFormat="1" ht="16.5" customHeight="1">
      <c r="A339" s="32"/>
      <c r="B339" s="161"/>
      <c r="C339" s="162" t="s">
        <v>729</v>
      </c>
      <c r="D339" s="162" t="s">
        <v>140</v>
      </c>
      <c r="E339" s="163" t="s">
        <v>144</v>
      </c>
      <c r="F339" s="164" t="s">
        <v>730</v>
      </c>
      <c r="G339" s="165" t="s">
        <v>156</v>
      </c>
      <c r="H339" s="166">
        <v>2</v>
      </c>
      <c r="I339" s="167"/>
      <c r="J339" s="166">
        <f t="shared" si="60"/>
        <v>0</v>
      </c>
      <c r="K339" s="168"/>
      <c r="L339" s="33"/>
      <c r="M339" s="169" t="s">
        <v>1</v>
      </c>
      <c r="N339" s="170" t="s">
        <v>40</v>
      </c>
      <c r="O339" s="58"/>
      <c r="P339" s="171">
        <f t="shared" si="61"/>
        <v>0</v>
      </c>
      <c r="Q339" s="171">
        <v>0</v>
      </c>
      <c r="R339" s="171">
        <f t="shared" si="62"/>
        <v>0</v>
      </c>
      <c r="S339" s="171">
        <v>0</v>
      </c>
      <c r="T339" s="172">
        <f t="shared" si="6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3" t="s">
        <v>443</v>
      </c>
      <c r="AT339" s="173" t="s">
        <v>140</v>
      </c>
      <c r="AU339" s="173" t="s">
        <v>145</v>
      </c>
      <c r="AY339" s="17" t="s">
        <v>137</v>
      </c>
      <c r="BE339" s="174">
        <f t="shared" si="64"/>
        <v>0</v>
      </c>
      <c r="BF339" s="174">
        <f t="shared" si="65"/>
        <v>0</v>
      </c>
      <c r="BG339" s="174">
        <f t="shared" si="66"/>
        <v>0</v>
      </c>
      <c r="BH339" s="174">
        <f t="shared" si="67"/>
        <v>0</v>
      </c>
      <c r="BI339" s="174">
        <f t="shared" si="68"/>
        <v>0</v>
      </c>
      <c r="BJ339" s="17" t="s">
        <v>145</v>
      </c>
      <c r="BK339" s="175">
        <f t="shared" si="69"/>
        <v>0</v>
      </c>
      <c r="BL339" s="17" t="s">
        <v>443</v>
      </c>
      <c r="BM339" s="173" t="s">
        <v>731</v>
      </c>
    </row>
    <row r="340" spans="1:65" s="2" customFormat="1" ht="21.75" customHeight="1">
      <c r="A340" s="32"/>
      <c r="B340" s="161"/>
      <c r="C340" s="162" t="s">
        <v>732</v>
      </c>
      <c r="D340" s="162" t="s">
        <v>140</v>
      </c>
      <c r="E340" s="163" t="s">
        <v>161</v>
      </c>
      <c r="F340" s="164" t="s">
        <v>733</v>
      </c>
      <c r="G340" s="165" t="s">
        <v>156</v>
      </c>
      <c r="H340" s="166">
        <v>13</v>
      </c>
      <c r="I340" s="167"/>
      <c r="J340" s="166">
        <f t="shared" si="60"/>
        <v>0</v>
      </c>
      <c r="K340" s="168"/>
      <c r="L340" s="33"/>
      <c r="M340" s="169" t="s">
        <v>1</v>
      </c>
      <c r="N340" s="170" t="s">
        <v>40</v>
      </c>
      <c r="O340" s="58"/>
      <c r="P340" s="171">
        <f t="shared" si="61"/>
        <v>0</v>
      </c>
      <c r="Q340" s="171">
        <v>0</v>
      </c>
      <c r="R340" s="171">
        <f t="shared" si="62"/>
        <v>0</v>
      </c>
      <c r="S340" s="171">
        <v>0</v>
      </c>
      <c r="T340" s="172">
        <f t="shared" si="6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3" t="s">
        <v>443</v>
      </c>
      <c r="AT340" s="173" t="s">
        <v>140</v>
      </c>
      <c r="AU340" s="173" t="s">
        <v>145</v>
      </c>
      <c r="AY340" s="17" t="s">
        <v>137</v>
      </c>
      <c r="BE340" s="174">
        <f t="shared" si="64"/>
        <v>0</v>
      </c>
      <c r="BF340" s="174">
        <f t="shared" si="65"/>
        <v>0</v>
      </c>
      <c r="BG340" s="174">
        <f t="shared" si="66"/>
        <v>0</v>
      </c>
      <c r="BH340" s="174">
        <f t="shared" si="67"/>
        <v>0</v>
      </c>
      <c r="BI340" s="174">
        <f t="shared" si="68"/>
        <v>0</v>
      </c>
      <c r="BJ340" s="17" t="s">
        <v>145</v>
      </c>
      <c r="BK340" s="175">
        <f t="shared" si="69"/>
        <v>0</v>
      </c>
      <c r="BL340" s="17" t="s">
        <v>443</v>
      </c>
      <c r="BM340" s="173" t="s">
        <v>734</v>
      </c>
    </row>
    <row r="341" spans="1:65" s="2" customFormat="1" ht="16.5" customHeight="1">
      <c r="A341" s="32"/>
      <c r="B341" s="161"/>
      <c r="C341" s="162" t="s">
        <v>735</v>
      </c>
      <c r="D341" s="162" t="s">
        <v>140</v>
      </c>
      <c r="E341" s="163" t="s">
        <v>167</v>
      </c>
      <c r="F341" s="164" t="s">
        <v>736</v>
      </c>
      <c r="G341" s="165" t="s">
        <v>156</v>
      </c>
      <c r="H341" s="166">
        <v>7</v>
      </c>
      <c r="I341" s="167"/>
      <c r="J341" s="166">
        <f t="shared" si="60"/>
        <v>0</v>
      </c>
      <c r="K341" s="168"/>
      <c r="L341" s="33"/>
      <c r="M341" s="169" t="s">
        <v>1</v>
      </c>
      <c r="N341" s="170" t="s">
        <v>40</v>
      </c>
      <c r="O341" s="58"/>
      <c r="P341" s="171">
        <f t="shared" si="61"/>
        <v>0</v>
      </c>
      <c r="Q341" s="171">
        <v>0</v>
      </c>
      <c r="R341" s="171">
        <f t="shared" si="62"/>
        <v>0</v>
      </c>
      <c r="S341" s="171">
        <v>0</v>
      </c>
      <c r="T341" s="172">
        <f t="shared" si="6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3" t="s">
        <v>443</v>
      </c>
      <c r="AT341" s="173" t="s">
        <v>140</v>
      </c>
      <c r="AU341" s="173" t="s">
        <v>145</v>
      </c>
      <c r="AY341" s="17" t="s">
        <v>137</v>
      </c>
      <c r="BE341" s="174">
        <f t="shared" si="64"/>
        <v>0</v>
      </c>
      <c r="BF341" s="174">
        <f t="shared" si="65"/>
        <v>0</v>
      </c>
      <c r="BG341" s="174">
        <f t="shared" si="66"/>
        <v>0</v>
      </c>
      <c r="BH341" s="174">
        <f t="shared" si="67"/>
        <v>0</v>
      </c>
      <c r="BI341" s="174">
        <f t="shared" si="68"/>
        <v>0</v>
      </c>
      <c r="BJ341" s="17" t="s">
        <v>145</v>
      </c>
      <c r="BK341" s="175">
        <f t="shared" si="69"/>
        <v>0</v>
      </c>
      <c r="BL341" s="17" t="s">
        <v>443</v>
      </c>
      <c r="BM341" s="173" t="s">
        <v>737</v>
      </c>
    </row>
    <row r="342" spans="1:65" s="2" customFormat="1" ht="16.5" customHeight="1">
      <c r="A342" s="32"/>
      <c r="B342" s="161"/>
      <c r="C342" s="162" t="s">
        <v>738</v>
      </c>
      <c r="D342" s="162" t="s">
        <v>140</v>
      </c>
      <c r="E342" s="163" t="s">
        <v>173</v>
      </c>
      <c r="F342" s="164" t="s">
        <v>739</v>
      </c>
      <c r="G342" s="165" t="s">
        <v>156</v>
      </c>
      <c r="H342" s="166">
        <v>4</v>
      </c>
      <c r="I342" s="167"/>
      <c r="J342" s="166">
        <f t="shared" si="60"/>
        <v>0</v>
      </c>
      <c r="K342" s="168"/>
      <c r="L342" s="33"/>
      <c r="M342" s="169" t="s">
        <v>1</v>
      </c>
      <c r="N342" s="170" t="s">
        <v>40</v>
      </c>
      <c r="O342" s="58"/>
      <c r="P342" s="171">
        <f t="shared" si="61"/>
        <v>0</v>
      </c>
      <c r="Q342" s="171">
        <v>0</v>
      </c>
      <c r="R342" s="171">
        <f t="shared" si="62"/>
        <v>0</v>
      </c>
      <c r="S342" s="171">
        <v>0</v>
      </c>
      <c r="T342" s="172">
        <f t="shared" si="6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3" t="s">
        <v>443</v>
      </c>
      <c r="AT342" s="173" t="s">
        <v>140</v>
      </c>
      <c r="AU342" s="173" t="s">
        <v>145</v>
      </c>
      <c r="AY342" s="17" t="s">
        <v>137</v>
      </c>
      <c r="BE342" s="174">
        <f t="shared" si="64"/>
        <v>0</v>
      </c>
      <c r="BF342" s="174">
        <f t="shared" si="65"/>
        <v>0</v>
      </c>
      <c r="BG342" s="174">
        <f t="shared" si="66"/>
        <v>0</v>
      </c>
      <c r="BH342" s="174">
        <f t="shared" si="67"/>
        <v>0</v>
      </c>
      <c r="BI342" s="174">
        <f t="shared" si="68"/>
        <v>0</v>
      </c>
      <c r="BJ342" s="17" t="s">
        <v>145</v>
      </c>
      <c r="BK342" s="175">
        <f t="shared" si="69"/>
        <v>0</v>
      </c>
      <c r="BL342" s="17" t="s">
        <v>443</v>
      </c>
      <c r="BM342" s="173" t="s">
        <v>740</v>
      </c>
    </row>
    <row r="343" spans="1:65" s="2" customFormat="1" ht="16.5" customHeight="1">
      <c r="A343" s="32"/>
      <c r="B343" s="161"/>
      <c r="C343" s="162" t="s">
        <v>741</v>
      </c>
      <c r="D343" s="162" t="s">
        <v>140</v>
      </c>
      <c r="E343" s="163" t="s">
        <v>182</v>
      </c>
      <c r="F343" s="164" t="s">
        <v>742</v>
      </c>
      <c r="G343" s="165" t="s">
        <v>156</v>
      </c>
      <c r="H343" s="166">
        <v>1</v>
      </c>
      <c r="I343" s="167"/>
      <c r="J343" s="166">
        <f t="shared" si="60"/>
        <v>0</v>
      </c>
      <c r="K343" s="168"/>
      <c r="L343" s="33"/>
      <c r="M343" s="169" t="s">
        <v>1</v>
      </c>
      <c r="N343" s="170" t="s">
        <v>40</v>
      </c>
      <c r="O343" s="58"/>
      <c r="P343" s="171">
        <f t="shared" si="61"/>
        <v>0</v>
      </c>
      <c r="Q343" s="171">
        <v>0</v>
      </c>
      <c r="R343" s="171">
        <f t="shared" si="62"/>
        <v>0</v>
      </c>
      <c r="S343" s="171">
        <v>0</v>
      </c>
      <c r="T343" s="172">
        <f t="shared" si="6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3" t="s">
        <v>443</v>
      </c>
      <c r="AT343" s="173" t="s">
        <v>140</v>
      </c>
      <c r="AU343" s="173" t="s">
        <v>145</v>
      </c>
      <c r="AY343" s="17" t="s">
        <v>137</v>
      </c>
      <c r="BE343" s="174">
        <f t="shared" si="64"/>
        <v>0</v>
      </c>
      <c r="BF343" s="174">
        <f t="shared" si="65"/>
        <v>0</v>
      </c>
      <c r="BG343" s="174">
        <f t="shared" si="66"/>
        <v>0</v>
      </c>
      <c r="BH343" s="174">
        <f t="shared" si="67"/>
        <v>0</v>
      </c>
      <c r="BI343" s="174">
        <f t="shared" si="68"/>
        <v>0</v>
      </c>
      <c r="BJ343" s="17" t="s">
        <v>145</v>
      </c>
      <c r="BK343" s="175">
        <f t="shared" si="69"/>
        <v>0</v>
      </c>
      <c r="BL343" s="17" t="s">
        <v>443</v>
      </c>
      <c r="BM343" s="173" t="s">
        <v>743</v>
      </c>
    </row>
    <row r="344" spans="1:65" s="2" customFormat="1" ht="16.5" customHeight="1">
      <c r="A344" s="32"/>
      <c r="B344" s="161"/>
      <c r="C344" s="162" t="s">
        <v>744</v>
      </c>
      <c r="D344" s="162" t="s">
        <v>140</v>
      </c>
      <c r="E344" s="163" t="s">
        <v>187</v>
      </c>
      <c r="F344" s="164" t="s">
        <v>745</v>
      </c>
      <c r="G344" s="165" t="s">
        <v>156</v>
      </c>
      <c r="H344" s="166">
        <v>1</v>
      </c>
      <c r="I344" s="167"/>
      <c r="J344" s="166">
        <f t="shared" si="60"/>
        <v>0</v>
      </c>
      <c r="K344" s="168"/>
      <c r="L344" s="33"/>
      <c r="M344" s="169" t="s">
        <v>1</v>
      </c>
      <c r="N344" s="170" t="s">
        <v>40</v>
      </c>
      <c r="O344" s="58"/>
      <c r="P344" s="171">
        <f t="shared" si="61"/>
        <v>0</v>
      </c>
      <c r="Q344" s="171">
        <v>0</v>
      </c>
      <c r="R344" s="171">
        <f t="shared" si="62"/>
        <v>0</v>
      </c>
      <c r="S344" s="171">
        <v>0</v>
      </c>
      <c r="T344" s="172">
        <f t="shared" si="6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3" t="s">
        <v>443</v>
      </c>
      <c r="AT344" s="173" t="s">
        <v>140</v>
      </c>
      <c r="AU344" s="173" t="s">
        <v>145</v>
      </c>
      <c r="AY344" s="17" t="s">
        <v>137</v>
      </c>
      <c r="BE344" s="174">
        <f t="shared" si="64"/>
        <v>0</v>
      </c>
      <c r="BF344" s="174">
        <f t="shared" si="65"/>
        <v>0</v>
      </c>
      <c r="BG344" s="174">
        <f t="shared" si="66"/>
        <v>0</v>
      </c>
      <c r="BH344" s="174">
        <f t="shared" si="67"/>
        <v>0</v>
      </c>
      <c r="BI344" s="174">
        <f t="shared" si="68"/>
        <v>0</v>
      </c>
      <c r="BJ344" s="17" t="s">
        <v>145</v>
      </c>
      <c r="BK344" s="175">
        <f t="shared" si="69"/>
        <v>0</v>
      </c>
      <c r="BL344" s="17" t="s">
        <v>443</v>
      </c>
      <c r="BM344" s="173" t="s">
        <v>746</v>
      </c>
    </row>
    <row r="345" spans="1:65" s="2" customFormat="1" ht="16.5" customHeight="1">
      <c r="A345" s="32"/>
      <c r="B345" s="161"/>
      <c r="C345" s="162" t="s">
        <v>747</v>
      </c>
      <c r="D345" s="162" t="s">
        <v>140</v>
      </c>
      <c r="E345" s="163" t="s">
        <v>193</v>
      </c>
      <c r="F345" s="164" t="s">
        <v>748</v>
      </c>
      <c r="G345" s="165" t="s">
        <v>143</v>
      </c>
      <c r="H345" s="166">
        <v>4</v>
      </c>
      <c r="I345" s="167"/>
      <c r="J345" s="166">
        <f t="shared" si="60"/>
        <v>0</v>
      </c>
      <c r="K345" s="168"/>
      <c r="L345" s="33"/>
      <c r="M345" s="169" t="s">
        <v>1</v>
      </c>
      <c r="N345" s="170" t="s">
        <v>40</v>
      </c>
      <c r="O345" s="58"/>
      <c r="P345" s="171">
        <f t="shared" si="61"/>
        <v>0</v>
      </c>
      <c r="Q345" s="171">
        <v>0</v>
      </c>
      <c r="R345" s="171">
        <f t="shared" si="62"/>
        <v>0</v>
      </c>
      <c r="S345" s="171">
        <v>0</v>
      </c>
      <c r="T345" s="172">
        <f t="shared" si="6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3" t="s">
        <v>443</v>
      </c>
      <c r="AT345" s="173" t="s">
        <v>140</v>
      </c>
      <c r="AU345" s="173" t="s">
        <v>145</v>
      </c>
      <c r="AY345" s="17" t="s">
        <v>137</v>
      </c>
      <c r="BE345" s="174">
        <f t="shared" si="64"/>
        <v>0</v>
      </c>
      <c r="BF345" s="174">
        <f t="shared" si="65"/>
        <v>0</v>
      </c>
      <c r="BG345" s="174">
        <f t="shared" si="66"/>
        <v>0</v>
      </c>
      <c r="BH345" s="174">
        <f t="shared" si="67"/>
        <v>0</v>
      </c>
      <c r="BI345" s="174">
        <f t="shared" si="68"/>
        <v>0</v>
      </c>
      <c r="BJ345" s="17" t="s">
        <v>145</v>
      </c>
      <c r="BK345" s="175">
        <f t="shared" si="69"/>
        <v>0</v>
      </c>
      <c r="BL345" s="17" t="s">
        <v>443</v>
      </c>
      <c r="BM345" s="173" t="s">
        <v>749</v>
      </c>
    </row>
    <row r="346" spans="1:65" s="2" customFormat="1" ht="16.5" customHeight="1">
      <c r="A346" s="32"/>
      <c r="B346" s="161"/>
      <c r="C346" s="162" t="s">
        <v>750</v>
      </c>
      <c r="D346" s="162" t="s">
        <v>140</v>
      </c>
      <c r="E346" s="163" t="s">
        <v>198</v>
      </c>
      <c r="F346" s="164" t="s">
        <v>751</v>
      </c>
      <c r="G346" s="165" t="s">
        <v>143</v>
      </c>
      <c r="H346" s="166">
        <v>4</v>
      </c>
      <c r="I346" s="167"/>
      <c r="J346" s="166">
        <f t="shared" si="60"/>
        <v>0</v>
      </c>
      <c r="K346" s="168"/>
      <c r="L346" s="33"/>
      <c r="M346" s="169" t="s">
        <v>1</v>
      </c>
      <c r="N346" s="170" t="s">
        <v>40</v>
      </c>
      <c r="O346" s="58"/>
      <c r="P346" s="171">
        <f t="shared" si="61"/>
        <v>0</v>
      </c>
      <c r="Q346" s="171">
        <v>0</v>
      </c>
      <c r="R346" s="171">
        <f t="shared" si="62"/>
        <v>0</v>
      </c>
      <c r="S346" s="171">
        <v>0</v>
      </c>
      <c r="T346" s="172">
        <f t="shared" si="6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3" t="s">
        <v>443</v>
      </c>
      <c r="AT346" s="173" t="s">
        <v>140</v>
      </c>
      <c r="AU346" s="173" t="s">
        <v>145</v>
      </c>
      <c r="AY346" s="17" t="s">
        <v>137</v>
      </c>
      <c r="BE346" s="174">
        <f t="shared" si="64"/>
        <v>0</v>
      </c>
      <c r="BF346" s="174">
        <f t="shared" si="65"/>
        <v>0</v>
      </c>
      <c r="BG346" s="174">
        <f t="shared" si="66"/>
        <v>0</v>
      </c>
      <c r="BH346" s="174">
        <f t="shared" si="67"/>
        <v>0</v>
      </c>
      <c r="BI346" s="174">
        <f t="shared" si="68"/>
        <v>0</v>
      </c>
      <c r="BJ346" s="17" t="s">
        <v>145</v>
      </c>
      <c r="BK346" s="175">
        <f t="shared" si="69"/>
        <v>0</v>
      </c>
      <c r="BL346" s="17" t="s">
        <v>443</v>
      </c>
      <c r="BM346" s="173" t="s">
        <v>752</v>
      </c>
    </row>
    <row r="347" spans="1:65" s="2" customFormat="1" ht="16.5" customHeight="1">
      <c r="A347" s="32"/>
      <c r="B347" s="161"/>
      <c r="C347" s="162" t="s">
        <v>753</v>
      </c>
      <c r="D347" s="162" t="s">
        <v>140</v>
      </c>
      <c r="E347" s="163" t="s">
        <v>203</v>
      </c>
      <c r="F347" s="164" t="s">
        <v>754</v>
      </c>
      <c r="G347" s="165" t="s">
        <v>143</v>
      </c>
      <c r="H347" s="166">
        <v>150</v>
      </c>
      <c r="I347" s="167"/>
      <c r="J347" s="166">
        <f t="shared" si="60"/>
        <v>0</v>
      </c>
      <c r="K347" s="168"/>
      <c r="L347" s="33"/>
      <c r="M347" s="169" t="s">
        <v>1</v>
      </c>
      <c r="N347" s="170" t="s">
        <v>40</v>
      </c>
      <c r="O347" s="58"/>
      <c r="P347" s="171">
        <f t="shared" si="61"/>
        <v>0</v>
      </c>
      <c r="Q347" s="171">
        <v>0</v>
      </c>
      <c r="R347" s="171">
        <f t="shared" si="62"/>
        <v>0</v>
      </c>
      <c r="S347" s="171">
        <v>0</v>
      </c>
      <c r="T347" s="172">
        <f t="shared" si="6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3" t="s">
        <v>443</v>
      </c>
      <c r="AT347" s="173" t="s">
        <v>140</v>
      </c>
      <c r="AU347" s="173" t="s">
        <v>145</v>
      </c>
      <c r="AY347" s="17" t="s">
        <v>137</v>
      </c>
      <c r="BE347" s="174">
        <f t="shared" si="64"/>
        <v>0</v>
      </c>
      <c r="BF347" s="174">
        <f t="shared" si="65"/>
        <v>0</v>
      </c>
      <c r="BG347" s="174">
        <f t="shared" si="66"/>
        <v>0</v>
      </c>
      <c r="BH347" s="174">
        <f t="shared" si="67"/>
        <v>0</v>
      </c>
      <c r="BI347" s="174">
        <f t="shared" si="68"/>
        <v>0</v>
      </c>
      <c r="BJ347" s="17" t="s">
        <v>145</v>
      </c>
      <c r="BK347" s="175">
        <f t="shared" si="69"/>
        <v>0</v>
      </c>
      <c r="BL347" s="17" t="s">
        <v>443</v>
      </c>
      <c r="BM347" s="173" t="s">
        <v>755</v>
      </c>
    </row>
    <row r="348" spans="1:65" s="2" customFormat="1" ht="16.5" customHeight="1">
      <c r="A348" s="32"/>
      <c r="B348" s="161"/>
      <c r="C348" s="162" t="s">
        <v>756</v>
      </c>
      <c r="D348" s="162" t="s">
        <v>140</v>
      </c>
      <c r="E348" s="163" t="s">
        <v>209</v>
      </c>
      <c r="F348" s="164" t="s">
        <v>757</v>
      </c>
      <c r="G348" s="165" t="s">
        <v>143</v>
      </c>
      <c r="H348" s="166">
        <v>11</v>
      </c>
      <c r="I348" s="167"/>
      <c r="J348" s="166">
        <f t="shared" si="60"/>
        <v>0</v>
      </c>
      <c r="K348" s="168"/>
      <c r="L348" s="33"/>
      <c r="M348" s="169" t="s">
        <v>1</v>
      </c>
      <c r="N348" s="170" t="s">
        <v>40</v>
      </c>
      <c r="O348" s="58"/>
      <c r="P348" s="171">
        <f t="shared" si="61"/>
        <v>0</v>
      </c>
      <c r="Q348" s="171">
        <v>0</v>
      </c>
      <c r="R348" s="171">
        <f t="shared" si="62"/>
        <v>0</v>
      </c>
      <c r="S348" s="171">
        <v>0</v>
      </c>
      <c r="T348" s="172">
        <f t="shared" si="6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3" t="s">
        <v>443</v>
      </c>
      <c r="AT348" s="173" t="s">
        <v>140</v>
      </c>
      <c r="AU348" s="173" t="s">
        <v>145</v>
      </c>
      <c r="AY348" s="17" t="s">
        <v>137</v>
      </c>
      <c r="BE348" s="174">
        <f t="shared" si="64"/>
        <v>0</v>
      </c>
      <c r="BF348" s="174">
        <f t="shared" si="65"/>
        <v>0</v>
      </c>
      <c r="BG348" s="174">
        <f t="shared" si="66"/>
        <v>0</v>
      </c>
      <c r="BH348" s="174">
        <f t="shared" si="67"/>
        <v>0</v>
      </c>
      <c r="BI348" s="174">
        <f t="shared" si="68"/>
        <v>0</v>
      </c>
      <c r="BJ348" s="17" t="s">
        <v>145</v>
      </c>
      <c r="BK348" s="175">
        <f t="shared" si="69"/>
        <v>0</v>
      </c>
      <c r="BL348" s="17" t="s">
        <v>443</v>
      </c>
      <c r="BM348" s="173" t="s">
        <v>758</v>
      </c>
    </row>
    <row r="349" spans="1:65" s="2" customFormat="1" ht="16.5" customHeight="1">
      <c r="A349" s="32"/>
      <c r="B349" s="161"/>
      <c r="C349" s="162" t="s">
        <v>759</v>
      </c>
      <c r="D349" s="162" t="s">
        <v>140</v>
      </c>
      <c r="E349" s="163" t="s">
        <v>213</v>
      </c>
      <c r="F349" s="164" t="s">
        <v>760</v>
      </c>
      <c r="G349" s="165" t="s">
        <v>143</v>
      </c>
      <c r="H349" s="166">
        <v>150</v>
      </c>
      <c r="I349" s="167"/>
      <c r="J349" s="166">
        <f t="shared" si="60"/>
        <v>0</v>
      </c>
      <c r="K349" s="168"/>
      <c r="L349" s="33"/>
      <c r="M349" s="169" t="s">
        <v>1</v>
      </c>
      <c r="N349" s="170" t="s">
        <v>40</v>
      </c>
      <c r="O349" s="58"/>
      <c r="P349" s="171">
        <f t="shared" si="61"/>
        <v>0</v>
      </c>
      <c r="Q349" s="171">
        <v>0</v>
      </c>
      <c r="R349" s="171">
        <f t="shared" si="62"/>
        <v>0</v>
      </c>
      <c r="S349" s="171">
        <v>0</v>
      </c>
      <c r="T349" s="172">
        <f t="shared" si="6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3" t="s">
        <v>443</v>
      </c>
      <c r="AT349" s="173" t="s">
        <v>140</v>
      </c>
      <c r="AU349" s="173" t="s">
        <v>145</v>
      </c>
      <c r="AY349" s="17" t="s">
        <v>137</v>
      </c>
      <c r="BE349" s="174">
        <f t="shared" si="64"/>
        <v>0</v>
      </c>
      <c r="BF349" s="174">
        <f t="shared" si="65"/>
        <v>0</v>
      </c>
      <c r="BG349" s="174">
        <f t="shared" si="66"/>
        <v>0</v>
      </c>
      <c r="BH349" s="174">
        <f t="shared" si="67"/>
        <v>0</v>
      </c>
      <c r="BI349" s="174">
        <f t="shared" si="68"/>
        <v>0</v>
      </c>
      <c r="BJ349" s="17" t="s">
        <v>145</v>
      </c>
      <c r="BK349" s="175">
        <f t="shared" si="69"/>
        <v>0</v>
      </c>
      <c r="BL349" s="17" t="s">
        <v>443</v>
      </c>
      <c r="BM349" s="173" t="s">
        <v>761</v>
      </c>
    </row>
    <row r="350" spans="1:65" s="2" customFormat="1" ht="16.5" customHeight="1">
      <c r="A350" s="32"/>
      <c r="B350" s="161"/>
      <c r="C350" s="162" t="s">
        <v>762</v>
      </c>
      <c r="D350" s="162" t="s">
        <v>140</v>
      </c>
      <c r="E350" s="163" t="s">
        <v>219</v>
      </c>
      <c r="F350" s="164" t="s">
        <v>763</v>
      </c>
      <c r="G350" s="165" t="s">
        <v>143</v>
      </c>
      <c r="H350" s="166">
        <v>25</v>
      </c>
      <c r="I350" s="167"/>
      <c r="J350" s="166">
        <f t="shared" si="60"/>
        <v>0</v>
      </c>
      <c r="K350" s="168"/>
      <c r="L350" s="33"/>
      <c r="M350" s="169" t="s">
        <v>1</v>
      </c>
      <c r="N350" s="170" t="s">
        <v>40</v>
      </c>
      <c r="O350" s="58"/>
      <c r="P350" s="171">
        <f t="shared" si="61"/>
        <v>0</v>
      </c>
      <c r="Q350" s="171">
        <v>0</v>
      </c>
      <c r="R350" s="171">
        <f t="shared" si="62"/>
        <v>0</v>
      </c>
      <c r="S350" s="171">
        <v>0</v>
      </c>
      <c r="T350" s="172">
        <f t="shared" si="6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3" t="s">
        <v>443</v>
      </c>
      <c r="AT350" s="173" t="s">
        <v>140</v>
      </c>
      <c r="AU350" s="173" t="s">
        <v>145</v>
      </c>
      <c r="AY350" s="17" t="s">
        <v>137</v>
      </c>
      <c r="BE350" s="174">
        <f t="shared" si="64"/>
        <v>0</v>
      </c>
      <c r="BF350" s="174">
        <f t="shared" si="65"/>
        <v>0</v>
      </c>
      <c r="BG350" s="174">
        <f t="shared" si="66"/>
        <v>0</v>
      </c>
      <c r="BH350" s="174">
        <f t="shared" si="67"/>
        <v>0</v>
      </c>
      <c r="BI350" s="174">
        <f t="shared" si="68"/>
        <v>0</v>
      </c>
      <c r="BJ350" s="17" t="s">
        <v>145</v>
      </c>
      <c r="BK350" s="175">
        <f t="shared" si="69"/>
        <v>0</v>
      </c>
      <c r="BL350" s="17" t="s">
        <v>443</v>
      </c>
      <c r="BM350" s="173" t="s">
        <v>764</v>
      </c>
    </row>
    <row r="351" spans="1:65" s="2" customFormat="1" ht="16.5" customHeight="1">
      <c r="A351" s="32"/>
      <c r="B351" s="161"/>
      <c r="C351" s="162" t="s">
        <v>765</v>
      </c>
      <c r="D351" s="162" t="s">
        <v>140</v>
      </c>
      <c r="E351" s="163" t="s">
        <v>224</v>
      </c>
      <c r="F351" s="164" t="s">
        <v>766</v>
      </c>
      <c r="G351" s="165" t="s">
        <v>156</v>
      </c>
      <c r="H351" s="166">
        <v>15</v>
      </c>
      <c r="I351" s="167"/>
      <c r="J351" s="166">
        <f t="shared" si="60"/>
        <v>0</v>
      </c>
      <c r="K351" s="168"/>
      <c r="L351" s="33"/>
      <c r="M351" s="169" t="s">
        <v>1</v>
      </c>
      <c r="N351" s="170" t="s">
        <v>40</v>
      </c>
      <c r="O351" s="58"/>
      <c r="P351" s="171">
        <f t="shared" si="61"/>
        <v>0</v>
      </c>
      <c r="Q351" s="171">
        <v>0</v>
      </c>
      <c r="R351" s="171">
        <f t="shared" si="62"/>
        <v>0</v>
      </c>
      <c r="S351" s="171">
        <v>0</v>
      </c>
      <c r="T351" s="172">
        <f t="shared" si="6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3" t="s">
        <v>443</v>
      </c>
      <c r="AT351" s="173" t="s">
        <v>140</v>
      </c>
      <c r="AU351" s="173" t="s">
        <v>145</v>
      </c>
      <c r="AY351" s="17" t="s">
        <v>137</v>
      </c>
      <c r="BE351" s="174">
        <f t="shared" si="64"/>
        <v>0</v>
      </c>
      <c r="BF351" s="174">
        <f t="shared" si="65"/>
        <v>0</v>
      </c>
      <c r="BG351" s="174">
        <f t="shared" si="66"/>
        <v>0</v>
      </c>
      <c r="BH351" s="174">
        <f t="shared" si="67"/>
        <v>0</v>
      </c>
      <c r="BI351" s="174">
        <f t="shared" si="68"/>
        <v>0</v>
      </c>
      <c r="BJ351" s="17" t="s">
        <v>145</v>
      </c>
      <c r="BK351" s="175">
        <f t="shared" si="69"/>
        <v>0</v>
      </c>
      <c r="BL351" s="17" t="s">
        <v>443</v>
      </c>
      <c r="BM351" s="173" t="s">
        <v>767</v>
      </c>
    </row>
    <row r="352" spans="1:65" s="2" customFormat="1" ht="16.5" customHeight="1">
      <c r="A352" s="32"/>
      <c r="B352" s="161"/>
      <c r="C352" s="162" t="s">
        <v>768</v>
      </c>
      <c r="D352" s="162" t="s">
        <v>140</v>
      </c>
      <c r="E352" s="163" t="s">
        <v>228</v>
      </c>
      <c r="F352" s="164" t="s">
        <v>769</v>
      </c>
      <c r="G352" s="165" t="s">
        <v>143</v>
      </c>
      <c r="H352" s="166">
        <v>62</v>
      </c>
      <c r="I352" s="167"/>
      <c r="J352" s="166">
        <f t="shared" si="60"/>
        <v>0</v>
      </c>
      <c r="K352" s="168"/>
      <c r="L352" s="33"/>
      <c r="M352" s="169" t="s">
        <v>1</v>
      </c>
      <c r="N352" s="170" t="s">
        <v>40</v>
      </c>
      <c r="O352" s="58"/>
      <c r="P352" s="171">
        <f t="shared" si="61"/>
        <v>0</v>
      </c>
      <c r="Q352" s="171">
        <v>0</v>
      </c>
      <c r="R352" s="171">
        <f t="shared" si="62"/>
        <v>0</v>
      </c>
      <c r="S352" s="171">
        <v>0</v>
      </c>
      <c r="T352" s="172">
        <f t="shared" si="6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3" t="s">
        <v>443</v>
      </c>
      <c r="AT352" s="173" t="s">
        <v>140</v>
      </c>
      <c r="AU352" s="173" t="s">
        <v>145</v>
      </c>
      <c r="AY352" s="17" t="s">
        <v>137</v>
      </c>
      <c r="BE352" s="174">
        <f t="shared" si="64"/>
        <v>0</v>
      </c>
      <c r="BF352" s="174">
        <f t="shared" si="65"/>
        <v>0</v>
      </c>
      <c r="BG352" s="174">
        <f t="shared" si="66"/>
        <v>0</v>
      </c>
      <c r="BH352" s="174">
        <f t="shared" si="67"/>
        <v>0</v>
      </c>
      <c r="BI352" s="174">
        <f t="shared" si="68"/>
        <v>0</v>
      </c>
      <c r="BJ352" s="17" t="s">
        <v>145</v>
      </c>
      <c r="BK352" s="175">
        <f t="shared" si="69"/>
        <v>0</v>
      </c>
      <c r="BL352" s="17" t="s">
        <v>443</v>
      </c>
      <c r="BM352" s="173" t="s">
        <v>770</v>
      </c>
    </row>
    <row r="353" spans="1:65" s="2" customFormat="1" ht="16.5" customHeight="1">
      <c r="A353" s="32"/>
      <c r="B353" s="161"/>
      <c r="C353" s="200" t="s">
        <v>771</v>
      </c>
      <c r="D353" s="200" t="s">
        <v>229</v>
      </c>
      <c r="E353" s="201" t="s">
        <v>233</v>
      </c>
      <c r="F353" s="202" t="s">
        <v>772</v>
      </c>
      <c r="G353" s="203" t="s">
        <v>156</v>
      </c>
      <c r="H353" s="204">
        <v>2</v>
      </c>
      <c r="I353" s="205"/>
      <c r="J353" s="204">
        <f t="shared" si="60"/>
        <v>0</v>
      </c>
      <c r="K353" s="206"/>
      <c r="L353" s="207"/>
      <c r="M353" s="208" t="s">
        <v>1</v>
      </c>
      <c r="N353" s="209" t="s">
        <v>40</v>
      </c>
      <c r="O353" s="58"/>
      <c r="P353" s="171">
        <f t="shared" si="61"/>
        <v>0</v>
      </c>
      <c r="Q353" s="171">
        <v>0</v>
      </c>
      <c r="R353" s="171">
        <f t="shared" si="62"/>
        <v>0</v>
      </c>
      <c r="S353" s="171">
        <v>0</v>
      </c>
      <c r="T353" s="172">
        <f t="shared" si="6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3" t="s">
        <v>773</v>
      </c>
      <c r="AT353" s="173" t="s">
        <v>229</v>
      </c>
      <c r="AU353" s="173" t="s">
        <v>145</v>
      </c>
      <c r="AY353" s="17" t="s">
        <v>137</v>
      </c>
      <c r="BE353" s="174">
        <f t="shared" si="64"/>
        <v>0</v>
      </c>
      <c r="BF353" s="174">
        <f t="shared" si="65"/>
        <v>0</v>
      </c>
      <c r="BG353" s="174">
        <f t="shared" si="66"/>
        <v>0</v>
      </c>
      <c r="BH353" s="174">
        <f t="shared" si="67"/>
        <v>0</v>
      </c>
      <c r="BI353" s="174">
        <f t="shared" si="68"/>
        <v>0</v>
      </c>
      <c r="BJ353" s="17" t="s">
        <v>145</v>
      </c>
      <c r="BK353" s="175">
        <f t="shared" si="69"/>
        <v>0</v>
      </c>
      <c r="BL353" s="17" t="s">
        <v>443</v>
      </c>
      <c r="BM353" s="173" t="s">
        <v>774</v>
      </c>
    </row>
    <row r="354" spans="1:65" s="2" customFormat="1" ht="16.5" customHeight="1">
      <c r="A354" s="32"/>
      <c r="B354" s="161"/>
      <c r="C354" s="200" t="s">
        <v>775</v>
      </c>
      <c r="D354" s="200" t="s">
        <v>229</v>
      </c>
      <c r="E354" s="201" t="s">
        <v>237</v>
      </c>
      <c r="F354" s="202" t="s">
        <v>776</v>
      </c>
      <c r="G354" s="203" t="s">
        <v>156</v>
      </c>
      <c r="H354" s="204">
        <v>1</v>
      </c>
      <c r="I354" s="205"/>
      <c r="J354" s="204">
        <f t="shared" si="60"/>
        <v>0</v>
      </c>
      <c r="K354" s="206"/>
      <c r="L354" s="207"/>
      <c r="M354" s="208" t="s">
        <v>1</v>
      </c>
      <c r="N354" s="209" t="s">
        <v>40</v>
      </c>
      <c r="O354" s="58"/>
      <c r="P354" s="171">
        <f t="shared" si="61"/>
        <v>0</v>
      </c>
      <c r="Q354" s="171">
        <v>0</v>
      </c>
      <c r="R354" s="171">
        <f t="shared" si="62"/>
        <v>0</v>
      </c>
      <c r="S354" s="171">
        <v>0</v>
      </c>
      <c r="T354" s="172">
        <f t="shared" si="6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3" t="s">
        <v>773</v>
      </c>
      <c r="AT354" s="173" t="s">
        <v>229</v>
      </c>
      <c r="AU354" s="173" t="s">
        <v>145</v>
      </c>
      <c r="AY354" s="17" t="s">
        <v>137</v>
      </c>
      <c r="BE354" s="174">
        <f t="shared" si="64"/>
        <v>0</v>
      </c>
      <c r="BF354" s="174">
        <f t="shared" si="65"/>
        <v>0</v>
      </c>
      <c r="BG354" s="174">
        <f t="shared" si="66"/>
        <v>0</v>
      </c>
      <c r="BH354" s="174">
        <f t="shared" si="67"/>
        <v>0</v>
      </c>
      <c r="BI354" s="174">
        <f t="shared" si="68"/>
        <v>0</v>
      </c>
      <c r="BJ354" s="17" t="s">
        <v>145</v>
      </c>
      <c r="BK354" s="175">
        <f t="shared" si="69"/>
        <v>0</v>
      </c>
      <c r="BL354" s="17" t="s">
        <v>443</v>
      </c>
      <c r="BM354" s="173" t="s">
        <v>777</v>
      </c>
    </row>
    <row r="355" spans="1:65" s="2" customFormat="1" ht="16.5" customHeight="1">
      <c r="A355" s="32"/>
      <c r="B355" s="161"/>
      <c r="C355" s="162" t="s">
        <v>778</v>
      </c>
      <c r="D355" s="162" t="s">
        <v>140</v>
      </c>
      <c r="E355" s="163" t="s">
        <v>379</v>
      </c>
      <c r="F355" s="164" t="s">
        <v>779</v>
      </c>
      <c r="G355" s="165" t="s">
        <v>156</v>
      </c>
      <c r="H355" s="166">
        <v>1</v>
      </c>
      <c r="I355" s="167"/>
      <c r="J355" s="166">
        <f t="shared" si="60"/>
        <v>0</v>
      </c>
      <c r="K355" s="168"/>
      <c r="L355" s="33"/>
      <c r="M355" s="169" t="s">
        <v>1</v>
      </c>
      <c r="N355" s="170" t="s">
        <v>40</v>
      </c>
      <c r="O355" s="58"/>
      <c r="P355" s="171">
        <f t="shared" si="61"/>
        <v>0</v>
      </c>
      <c r="Q355" s="171">
        <v>0</v>
      </c>
      <c r="R355" s="171">
        <f t="shared" si="62"/>
        <v>0</v>
      </c>
      <c r="S355" s="171">
        <v>0</v>
      </c>
      <c r="T355" s="172">
        <f t="shared" si="6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3" t="s">
        <v>443</v>
      </c>
      <c r="AT355" s="173" t="s">
        <v>140</v>
      </c>
      <c r="AU355" s="173" t="s">
        <v>145</v>
      </c>
      <c r="AY355" s="17" t="s">
        <v>137</v>
      </c>
      <c r="BE355" s="174">
        <f t="shared" si="64"/>
        <v>0</v>
      </c>
      <c r="BF355" s="174">
        <f t="shared" si="65"/>
        <v>0</v>
      </c>
      <c r="BG355" s="174">
        <f t="shared" si="66"/>
        <v>0</v>
      </c>
      <c r="BH355" s="174">
        <f t="shared" si="67"/>
        <v>0</v>
      </c>
      <c r="BI355" s="174">
        <f t="shared" si="68"/>
        <v>0</v>
      </c>
      <c r="BJ355" s="17" t="s">
        <v>145</v>
      </c>
      <c r="BK355" s="175">
        <f t="shared" si="69"/>
        <v>0</v>
      </c>
      <c r="BL355" s="17" t="s">
        <v>443</v>
      </c>
      <c r="BM355" s="173" t="s">
        <v>780</v>
      </c>
    </row>
    <row r="356" spans="1:65" s="2" customFormat="1" ht="16.5" customHeight="1">
      <c r="A356" s="32"/>
      <c r="B356" s="161"/>
      <c r="C356" s="162" t="s">
        <v>781</v>
      </c>
      <c r="D356" s="162" t="s">
        <v>140</v>
      </c>
      <c r="E356" s="163" t="s">
        <v>383</v>
      </c>
      <c r="F356" s="164" t="s">
        <v>782</v>
      </c>
      <c r="G356" s="165" t="s">
        <v>156</v>
      </c>
      <c r="H356" s="166">
        <v>1</v>
      </c>
      <c r="I356" s="167"/>
      <c r="J356" s="166">
        <f t="shared" si="60"/>
        <v>0</v>
      </c>
      <c r="K356" s="168"/>
      <c r="L356" s="33"/>
      <c r="M356" s="169" t="s">
        <v>1</v>
      </c>
      <c r="N356" s="170" t="s">
        <v>40</v>
      </c>
      <c r="O356" s="58"/>
      <c r="P356" s="171">
        <f t="shared" si="61"/>
        <v>0</v>
      </c>
      <c r="Q356" s="171">
        <v>0</v>
      </c>
      <c r="R356" s="171">
        <f t="shared" si="62"/>
        <v>0</v>
      </c>
      <c r="S356" s="171">
        <v>0</v>
      </c>
      <c r="T356" s="172">
        <f t="shared" si="6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3" t="s">
        <v>443</v>
      </c>
      <c r="AT356" s="173" t="s">
        <v>140</v>
      </c>
      <c r="AU356" s="173" t="s">
        <v>145</v>
      </c>
      <c r="AY356" s="17" t="s">
        <v>137</v>
      </c>
      <c r="BE356" s="174">
        <f t="shared" si="64"/>
        <v>0</v>
      </c>
      <c r="BF356" s="174">
        <f t="shared" si="65"/>
        <v>0</v>
      </c>
      <c r="BG356" s="174">
        <f t="shared" si="66"/>
        <v>0</v>
      </c>
      <c r="BH356" s="174">
        <f t="shared" si="67"/>
        <v>0</v>
      </c>
      <c r="BI356" s="174">
        <f t="shared" si="68"/>
        <v>0</v>
      </c>
      <c r="BJ356" s="17" t="s">
        <v>145</v>
      </c>
      <c r="BK356" s="175">
        <f t="shared" si="69"/>
        <v>0</v>
      </c>
      <c r="BL356" s="17" t="s">
        <v>443</v>
      </c>
      <c r="BM356" s="173" t="s">
        <v>783</v>
      </c>
    </row>
    <row r="357" spans="1:65" s="2" customFormat="1" ht="16.5" customHeight="1">
      <c r="A357" s="32"/>
      <c r="B357" s="161"/>
      <c r="C357" s="162" t="s">
        <v>784</v>
      </c>
      <c r="D357" s="162" t="s">
        <v>140</v>
      </c>
      <c r="E357" s="163" t="s">
        <v>388</v>
      </c>
      <c r="F357" s="164" t="s">
        <v>785</v>
      </c>
      <c r="G357" s="165" t="s">
        <v>156</v>
      </c>
      <c r="H357" s="166">
        <v>1</v>
      </c>
      <c r="I357" s="167"/>
      <c r="J357" s="166">
        <f t="shared" si="60"/>
        <v>0</v>
      </c>
      <c r="K357" s="168"/>
      <c r="L357" s="33"/>
      <c r="M357" s="169" t="s">
        <v>1</v>
      </c>
      <c r="N357" s="170" t="s">
        <v>40</v>
      </c>
      <c r="O357" s="58"/>
      <c r="P357" s="171">
        <f t="shared" si="61"/>
        <v>0</v>
      </c>
      <c r="Q357" s="171">
        <v>0</v>
      </c>
      <c r="R357" s="171">
        <f t="shared" si="62"/>
        <v>0</v>
      </c>
      <c r="S357" s="171">
        <v>0</v>
      </c>
      <c r="T357" s="172">
        <f t="shared" si="6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3" t="s">
        <v>443</v>
      </c>
      <c r="AT357" s="173" t="s">
        <v>140</v>
      </c>
      <c r="AU357" s="173" t="s">
        <v>145</v>
      </c>
      <c r="AY357" s="17" t="s">
        <v>137</v>
      </c>
      <c r="BE357" s="174">
        <f t="shared" si="64"/>
        <v>0</v>
      </c>
      <c r="BF357" s="174">
        <f t="shared" si="65"/>
        <v>0</v>
      </c>
      <c r="BG357" s="174">
        <f t="shared" si="66"/>
        <v>0</v>
      </c>
      <c r="BH357" s="174">
        <f t="shared" si="67"/>
        <v>0</v>
      </c>
      <c r="BI357" s="174">
        <f t="shared" si="68"/>
        <v>0</v>
      </c>
      <c r="BJ357" s="17" t="s">
        <v>145</v>
      </c>
      <c r="BK357" s="175">
        <f t="shared" si="69"/>
        <v>0</v>
      </c>
      <c r="BL357" s="17" t="s">
        <v>443</v>
      </c>
      <c r="BM357" s="173" t="s">
        <v>786</v>
      </c>
    </row>
    <row r="358" spans="1:65" s="2" customFormat="1" ht="16.5" customHeight="1">
      <c r="A358" s="32"/>
      <c r="B358" s="161"/>
      <c r="C358" s="162" t="s">
        <v>787</v>
      </c>
      <c r="D358" s="162" t="s">
        <v>140</v>
      </c>
      <c r="E358" s="163" t="s">
        <v>392</v>
      </c>
      <c r="F358" s="164" t="s">
        <v>788</v>
      </c>
      <c r="G358" s="165" t="s">
        <v>156</v>
      </c>
      <c r="H358" s="166">
        <v>1</v>
      </c>
      <c r="I358" s="167"/>
      <c r="J358" s="166">
        <f t="shared" si="60"/>
        <v>0</v>
      </c>
      <c r="K358" s="168"/>
      <c r="L358" s="33"/>
      <c r="M358" s="169" t="s">
        <v>1</v>
      </c>
      <c r="N358" s="170" t="s">
        <v>40</v>
      </c>
      <c r="O358" s="58"/>
      <c r="P358" s="171">
        <f t="shared" si="61"/>
        <v>0</v>
      </c>
      <c r="Q358" s="171">
        <v>0</v>
      </c>
      <c r="R358" s="171">
        <f t="shared" si="62"/>
        <v>0</v>
      </c>
      <c r="S358" s="171">
        <v>0</v>
      </c>
      <c r="T358" s="172">
        <f t="shared" si="6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3" t="s">
        <v>443</v>
      </c>
      <c r="AT358" s="173" t="s">
        <v>140</v>
      </c>
      <c r="AU358" s="173" t="s">
        <v>145</v>
      </c>
      <c r="AY358" s="17" t="s">
        <v>137</v>
      </c>
      <c r="BE358" s="174">
        <f t="shared" si="64"/>
        <v>0</v>
      </c>
      <c r="BF358" s="174">
        <f t="shared" si="65"/>
        <v>0</v>
      </c>
      <c r="BG358" s="174">
        <f t="shared" si="66"/>
        <v>0</v>
      </c>
      <c r="BH358" s="174">
        <f t="shared" si="67"/>
        <v>0</v>
      </c>
      <c r="BI358" s="174">
        <f t="shared" si="68"/>
        <v>0</v>
      </c>
      <c r="BJ358" s="17" t="s">
        <v>145</v>
      </c>
      <c r="BK358" s="175">
        <f t="shared" si="69"/>
        <v>0</v>
      </c>
      <c r="BL358" s="17" t="s">
        <v>443</v>
      </c>
      <c r="BM358" s="173" t="s">
        <v>789</v>
      </c>
    </row>
    <row r="359" spans="1:65" s="2" customFormat="1" ht="16.5" customHeight="1">
      <c r="A359" s="32"/>
      <c r="B359" s="161"/>
      <c r="C359" s="162" t="s">
        <v>790</v>
      </c>
      <c r="D359" s="162" t="s">
        <v>140</v>
      </c>
      <c r="E359" s="163" t="s">
        <v>395</v>
      </c>
      <c r="F359" s="164" t="s">
        <v>791</v>
      </c>
      <c r="G359" s="165" t="s">
        <v>156</v>
      </c>
      <c r="H359" s="166">
        <v>1</v>
      </c>
      <c r="I359" s="167"/>
      <c r="J359" s="166">
        <f t="shared" si="60"/>
        <v>0</v>
      </c>
      <c r="K359" s="168"/>
      <c r="L359" s="33"/>
      <c r="M359" s="169" t="s">
        <v>1</v>
      </c>
      <c r="N359" s="170" t="s">
        <v>40</v>
      </c>
      <c r="O359" s="58"/>
      <c r="P359" s="171">
        <f t="shared" si="61"/>
        <v>0</v>
      </c>
      <c r="Q359" s="171">
        <v>0</v>
      </c>
      <c r="R359" s="171">
        <f t="shared" si="62"/>
        <v>0</v>
      </c>
      <c r="S359" s="171">
        <v>0</v>
      </c>
      <c r="T359" s="172">
        <f t="shared" si="6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3" t="s">
        <v>443</v>
      </c>
      <c r="AT359" s="173" t="s">
        <v>140</v>
      </c>
      <c r="AU359" s="173" t="s">
        <v>145</v>
      </c>
      <c r="AY359" s="17" t="s">
        <v>137</v>
      </c>
      <c r="BE359" s="174">
        <f t="shared" si="64"/>
        <v>0</v>
      </c>
      <c r="BF359" s="174">
        <f t="shared" si="65"/>
        <v>0</v>
      </c>
      <c r="BG359" s="174">
        <f t="shared" si="66"/>
        <v>0</v>
      </c>
      <c r="BH359" s="174">
        <f t="shared" si="67"/>
        <v>0</v>
      </c>
      <c r="BI359" s="174">
        <f t="shared" si="68"/>
        <v>0</v>
      </c>
      <c r="BJ359" s="17" t="s">
        <v>145</v>
      </c>
      <c r="BK359" s="175">
        <f t="shared" si="69"/>
        <v>0</v>
      </c>
      <c r="BL359" s="17" t="s">
        <v>443</v>
      </c>
      <c r="BM359" s="173" t="s">
        <v>792</v>
      </c>
    </row>
    <row r="360" spans="1:65" s="2" customFormat="1" ht="16.5" customHeight="1">
      <c r="A360" s="32"/>
      <c r="B360" s="161"/>
      <c r="C360" s="162" t="s">
        <v>793</v>
      </c>
      <c r="D360" s="162" t="s">
        <v>140</v>
      </c>
      <c r="E360" s="163" t="s">
        <v>401</v>
      </c>
      <c r="F360" s="164" t="s">
        <v>794</v>
      </c>
      <c r="G360" s="165" t="s">
        <v>156</v>
      </c>
      <c r="H360" s="166">
        <v>1</v>
      </c>
      <c r="I360" s="167"/>
      <c r="J360" s="166">
        <f t="shared" si="60"/>
        <v>0</v>
      </c>
      <c r="K360" s="168"/>
      <c r="L360" s="33"/>
      <c r="M360" s="169" t="s">
        <v>1</v>
      </c>
      <c r="N360" s="170" t="s">
        <v>40</v>
      </c>
      <c r="O360" s="58"/>
      <c r="P360" s="171">
        <f t="shared" si="61"/>
        <v>0</v>
      </c>
      <c r="Q360" s="171">
        <v>0</v>
      </c>
      <c r="R360" s="171">
        <f t="shared" si="62"/>
        <v>0</v>
      </c>
      <c r="S360" s="171">
        <v>0</v>
      </c>
      <c r="T360" s="172">
        <f t="shared" si="6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3" t="s">
        <v>443</v>
      </c>
      <c r="AT360" s="173" t="s">
        <v>140</v>
      </c>
      <c r="AU360" s="173" t="s">
        <v>145</v>
      </c>
      <c r="AY360" s="17" t="s">
        <v>137</v>
      </c>
      <c r="BE360" s="174">
        <f t="shared" si="64"/>
        <v>0</v>
      </c>
      <c r="BF360" s="174">
        <f t="shared" si="65"/>
        <v>0</v>
      </c>
      <c r="BG360" s="174">
        <f t="shared" si="66"/>
        <v>0</v>
      </c>
      <c r="BH360" s="174">
        <f t="shared" si="67"/>
        <v>0</v>
      </c>
      <c r="BI360" s="174">
        <f t="shared" si="68"/>
        <v>0</v>
      </c>
      <c r="BJ360" s="17" t="s">
        <v>145</v>
      </c>
      <c r="BK360" s="175">
        <f t="shared" si="69"/>
        <v>0</v>
      </c>
      <c r="BL360" s="17" t="s">
        <v>443</v>
      </c>
      <c r="BM360" s="173" t="s">
        <v>795</v>
      </c>
    </row>
    <row r="361" spans="1:65" s="2" customFormat="1" ht="16.5" customHeight="1">
      <c r="A361" s="32"/>
      <c r="B361" s="161"/>
      <c r="C361" s="162" t="s">
        <v>796</v>
      </c>
      <c r="D361" s="162" t="s">
        <v>140</v>
      </c>
      <c r="E361" s="163" t="s">
        <v>405</v>
      </c>
      <c r="F361" s="164" t="s">
        <v>797</v>
      </c>
      <c r="G361" s="165" t="s">
        <v>156</v>
      </c>
      <c r="H361" s="166">
        <v>1</v>
      </c>
      <c r="I361" s="167"/>
      <c r="J361" s="166">
        <f t="shared" si="60"/>
        <v>0</v>
      </c>
      <c r="K361" s="168"/>
      <c r="L361" s="33"/>
      <c r="M361" s="169" t="s">
        <v>1</v>
      </c>
      <c r="N361" s="170" t="s">
        <v>40</v>
      </c>
      <c r="O361" s="58"/>
      <c r="P361" s="171">
        <f t="shared" si="61"/>
        <v>0</v>
      </c>
      <c r="Q361" s="171">
        <v>0</v>
      </c>
      <c r="R361" s="171">
        <f t="shared" si="62"/>
        <v>0</v>
      </c>
      <c r="S361" s="171">
        <v>0</v>
      </c>
      <c r="T361" s="172">
        <f t="shared" si="6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3" t="s">
        <v>443</v>
      </c>
      <c r="AT361" s="173" t="s">
        <v>140</v>
      </c>
      <c r="AU361" s="173" t="s">
        <v>145</v>
      </c>
      <c r="AY361" s="17" t="s">
        <v>137</v>
      </c>
      <c r="BE361" s="174">
        <f t="shared" si="64"/>
        <v>0</v>
      </c>
      <c r="BF361" s="174">
        <f t="shared" si="65"/>
        <v>0</v>
      </c>
      <c r="BG361" s="174">
        <f t="shared" si="66"/>
        <v>0</v>
      </c>
      <c r="BH361" s="174">
        <f t="shared" si="67"/>
        <v>0</v>
      </c>
      <c r="BI361" s="174">
        <f t="shared" si="68"/>
        <v>0</v>
      </c>
      <c r="BJ361" s="17" t="s">
        <v>145</v>
      </c>
      <c r="BK361" s="175">
        <f t="shared" si="69"/>
        <v>0</v>
      </c>
      <c r="BL361" s="17" t="s">
        <v>443</v>
      </c>
      <c r="BM361" s="173" t="s">
        <v>798</v>
      </c>
    </row>
    <row r="362" spans="1:65" s="2" customFormat="1" ht="16.5" customHeight="1">
      <c r="A362" s="32"/>
      <c r="B362" s="161"/>
      <c r="C362" s="162" t="s">
        <v>799</v>
      </c>
      <c r="D362" s="162" t="s">
        <v>140</v>
      </c>
      <c r="E362" s="163" t="s">
        <v>410</v>
      </c>
      <c r="F362" s="164" t="s">
        <v>800</v>
      </c>
      <c r="G362" s="165" t="s">
        <v>156</v>
      </c>
      <c r="H362" s="166">
        <v>1</v>
      </c>
      <c r="I362" s="167"/>
      <c r="J362" s="166">
        <f t="shared" si="60"/>
        <v>0</v>
      </c>
      <c r="K362" s="168"/>
      <c r="L362" s="33"/>
      <c r="M362" s="169" t="s">
        <v>1</v>
      </c>
      <c r="N362" s="170" t="s">
        <v>40</v>
      </c>
      <c r="O362" s="58"/>
      <c r="P362" s="171">
        <f t="shared" si="61"/>
        <v>0</v>
      </c>
      <c r="Q362" s="171">
        <v>0</v>
      </c>
      <c r="R362" s="171">
        <f t="shared" si="62"/>
        <v>0</v>
      </c>
      <c r="S362" s="171">
        <v>0</v>
      </c>
      <c r="T362" s="172">
        <f t="shared" si="6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3" t="s">
        <v>443</v>
      </c>
      <c r="AT362" s="173" t="s">
        <v>140</v>
      </c>
      <c r="AU362" s="173" t="s">
        <v>145</v>
      </c>
      <c r="AY362" s="17" t="s">
        <v>137</v>
      </c>
      <c r="BE362" s="174">
        <f t="shared" si="64"/>
        <v>0</v>
      </c>
      <c r="BF362" s="174">
        <f t="shared" si="65"/>
        <v>0</v>
      </c>
      <c r="BG362" s="174">
        <f t="shared" si="66"/>
        <v>0</v>
      </c>
      <c r="BH362" s="174">
        <f t="shared" si="67"/>
        <v>0</v>
      </c>
      <c r="BI362" s="174">
        <f t="shared" si="68"/>
        <v>0</v>
      </c>
      <c r="BJ362" s="17" t="s">
        <v>145</v>
      </c>
      <c r="BK362" s="175">
        <f t="shared" si="69"/>
        <v>0</v>
      </c>
      <c r="BL362" s="17" t="s">
        <v>443</v>
      </c>
      <c r="BM362" s="173" t="s">
        <v>801</v>
      </c>
    </row>
    <row r="363" spans="1:65" s="2" customFormat="1" ht="16.5" customHeight="1">
      <c r="A363" s="32"/>
      <c r="B363" s="161"/>
      <c r="C363" s="162" t="s">
        <v>802</v>
      </c>
      <c r="D363" s="162" t="s">
        <v>140</v>
      </c>
      <c r="E363" s="163" t="s">
        <v>416</v>
      </c>
      <c r="F363" s="164" t="s">
        <v>803</v>
      </c>
      <c r="G363" s="165" t="s">
        <v>156</v>
      </c>
      <c r="H363" s="166">
        <v>6</v>
      </c>
      <c r="I363" s="167"/>
      <c r="J363" s="166">
        <f t="shared" si="60"/>
        <v>0</v>
      </c>
      <c r="K363" s="168"/>
      <c r="L363" s="33"/>
      <c r="M363" s="169" t="s">
        <v>1</v>
      </c>
      <c r="N363" s="170" t="s">
        <v>40</v>
      </c>
      <c r="O363" s="58"/>
      <c r="P363" s="171">
        <f t="shared" si="61"/>
        <v>0</v>
      </c>
      <c r="Q363" s="171">
        <v>0</v>
      </c>
      <c r="R363" s="171">
        <f t="shared" si="62"/>
        <v>0</v>
      </c>
      <c r="S363" s="171">
        <v>0</v>
      </c>
      <c r="T363" s="172">
        <f t="shared" si="6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3" t="s">
        <v>443</v>
      </c>
      <c r="AT363" s="173" t="s">
        <v>140</v>
      </c>
      <c r="AU363" s="173" t="s">
        <v>145</v>
      </c>
      <c r="AY363" s="17" t="s">
        <v>137</v>
      </c>
      <c r="BE363" s="174">
        <f t="shared" si="64"/>
        <v>0</v>
      </c>
      <c r="BF363" s="174">
        <f t="shared" si="65"/>
        <v>0</v>
      </c>
      <c r="BG363" s="174">
        <f t="shared" si="66"/>
        <v>0</v>
      </c>
      <c r="BH363" s="174">
        <f t="shared" si="67"/>
        <v>0</v>
      </c>
      <c r="BI363" s="174">
        <f t="shared" si="68"/>
        <v>0</v>
      </c>
      <c r="BJ363" s="17" t="s">
        <v>145</v>
      </c>
      <c r="BK363" s="175">
        <f t="shared" si="69"/>
        <v>0</v>
      </c>
      <c r="BL363" s="17" t="s">
        <v>443</v>
      </c>
      <c r="BM363" s="173" t="s">
        <v>804</v>
      </c>
    </row>
    <row r="364" spans="1:65" s="2" customFormat="1" ht="16.5" customHeight="1">
      <c r="A364" s="32"/>
      <c r="B364" s="161"/>
      <c r="C364" s="162" t="s">
        <v>805</v>
      </c>
      <c r="D364" s="162" t="s">
        <v>140</v>
      </c>
      <c r="E364" s="163" t="s">
        <v>421</v>
      </c>
      <c r="F364" s="164" t="s">
        <v>806</v>
      </c>
      <c r="G364" s="165" t="s">
        <v>156</v>
      </c>
      <c r="H364" s="166">
        <v>1</v>
      </c>
      <c r="I364" s="167"/>
      <c r="J364" s="166">
        <f t="shared" si="60"/>
        <v>0</v>
      </c>
      <c r="K364" s="168"/>
      <c r="L364" s="33"/>
      <c r="M364" s="169" t="s">
        <v>1</v>
      </c>
      <c r="N364" s="170" t="s">
        <v>40</v>
      </c>
      <c r="O364" s="58"/>
      <c r="P364" s="171">
        <f t="shared" si="61"/>
        <v>0</v>
      </c>
      <c r="Q364" s="171">
        <v>0</v>
      </c>
      <c r="R364" s="171">
        <f t="shared" si="62"/>
        <v>0</v>
      </c>
      <c r="S364" s="171">
        <v>0</v>
      </c>
      <c r="T364" s="172">
        <f t="shared" si="6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3" t="s">
        <v>443</v>
      </c>
      <c r="AT364" s="173" t="s">
        <v>140</v>
      </c>
      <c r="AU364" s="173" t="s">
        <v>145</v>
      </c>
      <c r="AY364" s="17" t="s">
        <v>137</v>
      </c>
      <c r="BE364" s="174">
        <f t="shared" si="64"/>
        <v>0</v>
      </c>
      <c r="BF364" s="174">
        <f t="shared" si="65"/>
        <v>0</v>
      </c>
      <c r="BG364" s="174">
        <f t="shared" si="66"/>
        <v>0</v>
      </c>
      <c r="BH364" s="174">
        <f t="shared" si="67"/>
        <v>0</v>
      </c>
      <c r="BI364" s="174">
        <f t="shared" si="68"/>
        <v>0</v>
      </c>
      <c r="BJ364" s="17" t="s">
        <v>145</v>
      </c>
      <c r="BK364" s="175">
        <f t="shared" si="69"/>
        <v>0</v>
      </c>
      <c r="BL364" s="17" t="s">
        <v>443</v>
      </c>
      <c r="BM364" s="173" t="s">
        <v>807</v>
      </c>
    </row>
    <row r="365" spans="1:65" s="2" customFormat="1" ht="16.5" customHeight="1">
      <c r="A365" s="32"/>
      <c r="B365" s="161"/>
      <c r="C365" s="162" t="s">
        <v>808</v>
      </c>
      <c r="D365" s="162" t="s">
        <v>140</v>
      </c>
      <c r="E365" s="163" t="s">
        <v>426</v>
      </c>
      <c r="F365" s="164" t="s">
        <v>809</v>
      </c>
      <c r="G365" s="165" t="s">
        <v>156</v>
      </c>
      <c r="H365" s="166">
        <v>1</v>
      </c>
      <c r="I365" s="167"/>
      <c r="J365" s="166">
        <f t="shared" si="60"/>
        <v>0</v>
      </c>
      <c r="K365" s="168"/>
      <c r="L365" s="33"/>
      <c r="M365" s="169" t="s">
        <v>1</v>
      </c>
      <c r="N365" s="170" t="s">
        <v>40</v>
      </c>
      <c r="O365" s="58"/>
      <c r="P365" s="171">
        <f t="shared" si="61"/>
        <v>0</v>
      </c>
      <c r="Q365" s="171">
        <v>0</v>
      </c>
      <c r="R365" s="171">
        <f t="shared" si="62"/>
        <v>0</v>
      </c>
      <c r="S365" s="171">
        <v>0</v>
      </c>
      <c r="T365" s="172">
        <f t="shared" si="63"/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3" t="s">
        <v>443</v>
      </c>
      <c r="AT365" s="173" t="s">
        <v>140</v>
      </c>
      <c r="AU365" s="173" t="s">
        <v>145</v>
      </c>
      <c r="AY365" s="17" t="s">
        <v>137</v>
      </c>
      <c r="BE365" s="174">
        <f t="shared" si="64"/>
        <v>0</v>
      </c>
      <c r="BF365" s="174">
        <f t="shared" si="65"/>
        <v>0</v>
      </c>
      <c r="BG365" s="174">
        <f t="shared" si="66"/>
        <v>0</v>
      </c>
      <c r="BH365" s="174">
        <f t="shared" si="67"/>
        <v>0</v>
      </c>
      <c r="BI365" s="174">
        <f t="shared" si="68"/>
        <v>0</v>
      </c>
      <c r="BJ365" s="17" t="s">
        <v>145</v>
      </c>
      <c r="BK365" s="175">
        <f t="shared" si="69"/>
        <v>0</v>
      </c>
      <c r="BL365" s="17" t="s">
        <v>443</v>
      </c>
      <c r="BM365" s="173" t="s">
        <v>810</v>
      </c>
    </row>
    <row r="366" spans="1:65" s="12" customFormat="1" ht="25.95" customHeight="1">
      <c r="B366" s="148"/>
      <c r="D366" s="149" t="s">
        <v>73</v>
      </c>
      <c r="E366" s="150" t="s">
        <v>811</v>
      </c>
      <c r="F366" s="150" t="s">
        <v>812</v>
      </c>
      <c r="I366" s="151"/>
      <c r="J366" s="152">
        <f>BK366</f>
        <v>0</v>
      </c>
      <c r="L366" s="148"/>
      <c r="M366" s="153"/>
      <c r="N366" s="154"/>
      <c r="O366" s="154"/>
      <c r="P366" s="155">
        <f>P367</f>
        <v>0</v>
      </c>
      <c r="Q366" s="154"/>
      <c r="R366" s="155">
        <f>R367</f>
        <v>0</v>
      </c>
      <c r="S366" s="154"/>
      <c r="T366" s="156">
        <f>T367</f>
        <v>0</v>
      </c>
      <c r="AR366" s="149" t="s">
        <v>144</v>
      </c>
      <c r="AT366" s="157" t="s">
        <v>73</v>
      </c>
      <c r="AU366" s="157" t="s">
        <v>74</v>
      </c>
      <c r="AY366" s="149" t="s">
        <v>137</v>
      </c>
      <c r="BK366" s="158">
        <f>BK367</f>
        <v>0</v>
      </c>
    </row>
    <row r="367" spans="1:65" s="2" customFormat="1" ht="21.75" customHeight="1">
      <c r="A367" s="32"/>
      <c r="B367" s="161"/>
      <c r="C367" s="162" t="s">
        <v>813</v>
      </c>
      <c r="D367" s="162" t="s">
        <v>140</v>
      </c>
      <c r="E367" s="163" t="s">
        <v>814</v>
      </c>
      <c r="F367" s="164" t="s">
        <v>815</v>
      </c>
      <c r="G367" s="165" t="s">
        <v>816</v>
      </c>
      <c r="H367" s="166">
        <v>16</v>
      </c>
      <c r="I367" s="167"/>
      <c r="J367" s="166">
        <f>ROUND(I367*H367,3)</f>
        <v>0</v>
      </c>
      <c r="K367" s="168"/>
      <c r="L367" s="33"/>
      <c r="M367" s="210" t="s">
        <v>1</v>
      </c>
      <c r="N367" s="211" t="s">
        <v>40</v>
      </c>
      <c r="O367" s="212"/>
      <c r="P367" s="213">
        <f>O367*H367</f>
        <v>0</v>
      </c>
      <c r="Q367" s="213">
        <v>0</v>
      </c>
      <c r="R367" s="213">
        <f>Q367*H367</f>
        <v>0</v>
      </c>
      <c r="S367" s="213">
        <v>0</v>
      </c>
      <c r="T367" s="214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3" t="s">
        <v>817</v>
      </c>
      <c r="AT367" s="173" t="s">
        <v>140</v>
      </c>
      <c r="AU367" s="173" t="s">
        <v>82</v>
      </c>
      <c r="AY367" s="17" t="s">
        <v>137</v>
      </c>
      <c r="BE367" s="174">
        <f>IF(N367="základná",J367,0)</f>
        <v>0</v>
      </c>
      <c r="BF367" s="174">
        <f>IF(N367="znížená",J367,0)</f>
        <v>0</v>
      </c>
      <c r="BG367" s="174">
        <f>IF(N367="zákl. prenesená",J367,0)</f>
        <v>0</v>
      </c>
      <c r="BH367" s="174">
        <f>IF(N367="zníž. prenesená",J367,0)</f>
        <v>0</v>
      </c>
      <c r="BI367" s="174">
        <f>IF(N367="nulová",J367,0)</f>
        <v>0</v>
      </c>
      <c r="BJ367" s="17" t="s">
        <v>145</v>
      </c>
      <c r="BK367" s="175">
        <f>ROUND(I367*H367,3)</f>
        <v>0</v>
      </c>
      <c r="BL367" s="17" t="s">
        <v>817</v>
      </c>
      <c r="BM367" s="173" t="s">
        <v>818</v>
      </c>
    </row>
    <row r="368" spans="1:65" s="2" customFormat="1" ht="6.9" customHeight="1">
      <c r="A368" s="32"/>
      <c r="B368" s="47"/>
      <c r="C368" s="48"/>
      <c r="D368" s="48"/>
      <c r="E368" s="48"/>
      <c r="F368" s="48"/>
      <c r="G368" s="48"/>
      <c r="H368" s="48"/>
      <c r="I368" s="120"/>
      <c r="J368" s="48"/>
      <c r="K368" s="48"/>
      <c r="L368" s="33"/>
      <c r="M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</row>
  </sheetData>
  <autoFilter ref="C137:K367" xr:uid="{00000000-0009-0000-0000-000001000000}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95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3"/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86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74</v>
      </c>
    </row>
    <row r="4" spans="1:46" s="1" customFormat="1" ht="24.9" customHeight="1">
      <c r="B4" s="20"/>
      <c r="D4" s="21" t="s">
        <v>93</v>
      </c>
      <c r="I4" s="93"/>
      <c r="L4" s="20"/>
      <c r="M4" s="95" t="s">
        <v>9</v>
      </c>
      <c r="AT4" s="17" t="s">
        <v>3</v>
      </c>
    </row>
    <row r="5" spans="1:46" s="1" customFormat="1" ht="6.9" customHeight="1">
      <c r="B5" s="20"/>
      <c r="I5" s="93"/>
      <c r="L5" s="20"/>
    </row>
    <row r="6" spans="1:46" s="1" customFormat="1" ht="12" customHeight="1">
      <c r="B6" s="20"/>
      <c r="D6" s="27" t="s">
        <v>14</v>
      </c>
      <c r="I6" s="93"/>
      <c r="L6" s="20"/>
    </row>
    <row r="7" spans="1:46" s="1" customFormat="1" ht="23.25" customHeight="1">
      <c r="B7" s="20"/>
      <c r="E7" s="257" t="str">
        <f>'Rekapitulácia stavby'!K6</f>
        <v>Zmena užívania stavby - vybudovanie a modernizácia odborných učební v budove Základnej školy s materskou školou</v>
      </c>
      <c r="F7" s="258"/>
      <c r="G7" s="258"/>
      <c r="H7" s="258"/>
      <c r="I7" s="93"/>
      <c r="L7" s="20"/>
    </row>
    <row r="8" spans="1:46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7" t="s">
        <v>819</v>
      </c>
      <c r="F9" s="256"/>
      <c r="G9" s="256"/>
      <c r="H9" s="25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9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97" t="s">
        <v>20</v>
      </c>
      <c r="J12" s="55" t="str">
        <f>'Rekapitulácia stavby'!AN8</f>
        <v>27. 1. 2020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9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9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9" t="str">
        <f>'Rekapitulácia stavby'!E14</f>
        <v>Vyplň údaj</v>
      </c>
      <c r="F18" s="229"/>
      <c r="G18" s="229"/>
      <c r="H18" s="229"/>
      <c r="I18" s="9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9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29</v>
      </c>
      <c r="F24" s="32"/>
      <c r="G24" s="32"/>
      <c r="H24" s="32"/>
      <c r="I24" s="9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3" t="s">
        <v>1</v>
      </c>
      <c r="F27" s="233"/>
      <c r="G27" s="233"/>
      <c r="H27" s="23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ROUND(J126,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5" t="s">
        <v>38</v>
      </c>
      <c r="E33" s="27" t="s">
        <v>39</v>
      </c>
      <c r="F33" s="106">
        <f>ROUND((SUM(BE126:BE194)),  2)</f>
        <v>0</v>
      </c>
      <c r="G33" s="32"/>
      <c r="H33" s="32"/>
      <c r="I33" s="107">
        <v>0.2</v>
      </c>
      <c r="J33" s="106">
        <f>ROUND(((SUM(BE126:BE194))*I33),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40</v>
      </c>
      <c r="F34" s="106">
        <f>ROUND((SUM(BF126:BF194)),  2)</f>
        <v>0</v>
      </c>
      <c r="G34" s="32"/>
      <c r="H34" s="32"/>
      <c r="I34" s="107">
        <v>0.2</v>
      </c>
      <c r="J34" s="106">
        <f>ROUND(((SUM(BF126:BF194))*I34),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06">
        <f>ROUND((SUM(BG126:BG194)),  2)</f>
        <v>0</v>
      </c>
      <c r="G35" s="32"/>
      <c r="H35" s="32"/>
      <c r="I35" s="107">
        <v>0.2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06">
        <f>ROUND((SUM(BH126:BH194)),  2)</f>
        <v>0</v>
      </c>
      <c r="G36" s="32"/>
      <c r="H36" s="32"/>
      <c r="I36" s="107">
        <v>0.2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43</v>
      </c>
      <c r="F37" s="106">
        <f>ROUND((SUM(BI126:BI194)),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I41" s="93"/>
      <c r="L41" s="20"/>
    </row>
    <row r="42" spans="1:31" s="1" customFormat="1" ht="14.4" customHeight="1">
      <c r="B42" s="20"/>
      <c r="I42" s="93"/>
      <c r="L42" s="20"/>
    </row>
    <row r="43" spans="1:31" s="1" customFormat="1" ht="14.4" customHeight="1">
      <c r="B43" s="20"/>
      <c r="I43" s="93"/>
      <c r="L43" s="20"/>
    </row>
    <row r="44" spans="1:31" s="1" customFormat="1" ht="14.4" customHeight="1">
      <c r="B44" s="20"/>
      <c r="I44" s="93"/>
      <c r="L44" s="20"/>
    </row>
    <row r="45" spans="1:31" s="1" customFormat="1" ht="14.4" customHeight="1">
      <c r="B45" s="20"/>
      <c r="I45" s="93"/>
      <c r="L45" s="20"/>
    </row>
    <row r="46" spans="1:31" s="1" customFormat="1" ht="14.4" customHeight="1">
      <c r="B46" s="20"/>
      <c r="I46" s="93"/>
      <c r="L46" s="20"/>
    </row>
    <row r="47" spans="1:31" s="1" customFormat="1" ht="14.4" customHeight="1">
      <c r="B47" s="20"/>
      <c r="I47" s="93"/>
      <c r="L47" s="20"/>
    </row>
    <row r="48" spans="1:31" s="1" customFormat="1" ht="14.4" customHeight="1">
      <c r="B48" s="20"/>
      <c r="I48" s="93"/>
      <c r="L48" s="20"/>
    </row>
    <row r="49" spans="1:31" s="1" customFormat="1" ht="14.4" customHeight="1">
      <c r="B49" s="20"/>
      <c r="I49" s="93"/>
      <c r="L49" s="20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3.25" customHeight="1">
      <c r="A85" s="32"/>
      <c r="B85" s="33"/>
      <c r="C85" s="32"/>
      <c r="D85" s="32"/>
      <c r="E85" s="257" t="str">
        <f>E7</f>
        <v>Zmena užívania stavby - vybudovanie a modernizácia odborných učební v budove Základnej školy s materskou školou</v>
      </c>
      <c r="F85" s="258"/>
      <c r="G85" s="258"/>
      <c r="H85" s="25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7" t="str">
        <f>E9</f>
        <v>b - Učebňa fyziky</v>
      </c>
      <c r="F87" s="256"/>
      <c r="G87" s="256"/>
      <c r="H87" s="25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2"/>
      <c r="E89" s="32"/>
      <c r="F89" s="25" t="str">
        <f>F12</f>
        <v>Záriečie, parc.č. KN 51/50/1</v>
      </c>
      <c r="G89" s="32"/>
      <c r="H89" s="32"/>
      <c r="I89" s="97" t="s">
        <v>20</v>
      </c>
      <c r="J89" s="55" t="str">
        <f>IF(J12="","",J12)</f>
        <v>27. 1. 2020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>
      <c r="A91" s="32"/>
      <c r="B91" s="33"/>
      <c r="C91" s="27" t="s">
        <v>22</v>
      </c>
      <c r="D91" s="32"/>
      <c r="E91" s="32"/>
      <c r="F91" s="25" t="str">
        <f>E15</f>
        <v>Obec Záriečie</v>
      </c>
      <c r="G91" s="32"/>
      <c r="H91" s="32"/>
      <c r="I91" s="97" t="s">
        <v>28</v>
      </c>
      <c r="J91" s="30" t="str">
        <f>E21</f>
        <v>Ing. G. Gabčová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32</v>
      </c>
      <c r="J92" s="30" t="str">
        <f>E24</f>
        <v>Ing. G. Gabčová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97</v>
      </c>
      <c r="D94" s="108"/>
      <c r="E94" s="108"/>
      <c r="F94" s="108"/>
      <c r="G94" s="108"/>
      <c r="H94" s="108"/>
      <c r="I94" s="123"/>
      <c r="J94" s="124" t="s">
        <v>98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25" t="s">
        <v>99</v>
      </c>
      <c r="D96" s="32"/>
      <c r="E96" s="32"/>
      <c r="F96" s="32"/>
      <c r="G96" s="32"/>
      <c r="H96" s="32"/>
      <c r="I96" s="96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1:31" s="9" customFormat="1" ht="24.9" customHeight="1">
      <c r="B97" s="126"/>
      <c r="D97" s="127" t="s">
        <v>101</v>
      </c>
      <c r="E97" s="128"/>
      <c r="F97" s="128"/>
      <c r="G97" s="128"/>
      <c r="H97" s="128"/>
      <c r="I97" s="129"/>
      <c r="J97" s="130">
        <f>J127</f>
        <v>0</v>
      </c>
      <c r="L97" s="126"/>
    </row>
    <row r="98" spans="1:31" s="10" customFormat="1" ht="19.95" customHeight="1">
      <c r="B98" s="131"/>
      <c r="D98" s="132" t="s">
        <v>103</v>
      </c>
      <c r="E98" s="133"/>
      <c r="F98" s="133"/>
      <c r="G98" s="133"/>
      <c r="H98" s="133"/>
      <c r="I98" s="134"/>
      <c r="J98" s="135">
        <f>J128</f>
        <v>0</v>
      </c>
      <c r="L98" s="131"/>
    </row>
    <row r="99" spans="1:31" s="10" customFormat="1" ht="19.95" customHeight="1">
      <c r="B99" s="131"/>
      <c r="D99" s="132" t="s">
        <v>104</v>
      </c>
      <c r="E99" s="133"/>
      <c r="F99" s="133"/>
      <c r="G99" s="133"/>
      <c r="H99" s="133"/>
      <c r="I99" s="134"/>
      <c r="J99" s="135">
        <f>J132</f>
        <v>0</v>
      </c>
      <c r="L99" s="131"/>
    </row>
    <row r="100" spans="1:31" s="10" customFormat="1" ht="19.95" customHeight="1">
      <c r="B100" s="131"/>
      <c r="D100" s="132" t="s">
        <v>105</v>
      </c>
      <c r="E100" s="133"/>
      <c r="F100" s="133"/>
      <c r="G100" s="133"/>
      <c r="H100" s="133"/>
      <c r="I100" s="134"/>
      <c r="J100" s="135">
        <f>J140</f>
        <v>0</v>
      </c>
      <c r="L100" s="131"/>
    </row>
    <row r="101" spans="1:31" s="9" customFormat="1" ht="24.9" customHeight="1">
      <c r="B101" s="126"/>
      <c r="D101" s="127" t="s">
        <v>106</v>
      </c>
      <c r="E101" s="128"/>
      <c r="F101" s="128"/>
      <c r="G101" s="128"/>
      <c r="H101" s="128"/>
      <c r="I101" s="129"/>
      <c r="J101" s="130">
        <f>J142</f>
        <v>0</v>
      </c>
      <c r="L101" s="126"/>
    </row>
    <row r="102" spans="1:31" s="10" customFormat="1" ht="19.95" customHeight="1">
      <c r="B102" s="131"/>
      <c r="D102" s="132" t="s">
        <v>820</v>
      </c>
      <c r="E102" s="133"/>
      <c r="F102" s="133"/>
      <c r="G102" s="133"/>
      <c r="H102" s="133"/>
      <c r="I102" s="134"/>
      <c r="J102" s="135">
        <f>J143</f>
        <v>0</v>
      </c>
      <c r="L102" s="131"/>
    </row>
    <row r="103" spans="1:31" s="10" customFormat="1" ht="19.95" customHeight="1">
      <c r="B103" s="131"/>
      <c r="D103" s="132" t="s">
        <v>821</v>
      </c>
      <c r="E103" s="133"/>
      <c r="F103" s="133"/>
      <c r="G103" s="133"/>
      <c r="H103" s="133"/>
      <c r="I103" s="134"/>
      <c r="J103" s="135">
        <f>J146</f>
        <v>0</v>
      </c>
      <c r="L103" s="131"/>
    </row>
    <row r="104" spans="1:31" s="10" customFormat="1" ht="19.95" customHeight="1">
      <c r="B104" s="131"/>
      <c r="D104" s="132" t="s">
        <v>119</v>
      </c>
      <c r="E104" s="133"/>
      <c r="F104" s="133"/>
      <c r="G104" s="133"/>
      <c r="H104" s="133"/>
      <c r="I104" s="134"/>
      <c r="J104" s="135">
        <f>J156</f>
        <v>0</v>
      </c>
      <c r="L104" s="131"/>
    </row>
    <row r="105" spans="1:31" s="9" customFormat="1" ht="24.9" customHeight="1">
      <c r="B105" s="126"/>
      <c r="D105" s="127" t="s">
        <v>120</v>
      </c>
      <c r="E105" s="128"/>
      <c r="F105" s="128"/>
      <c r="G105" s="128"/>
      <c r="H105" s="128"/>
      <c r="I105" s="129"/>
      <c r="J105" s="130">
        <f>J166</f>
        <v>0</v>
      </c>
      <c r="L105" s="126"/>
    </row>
    <row r="106" spans="1:31" s="10" customFormat="1" ht="19.95" customHeight="1">
      <c r="B106" s="131"/>
      <c r="D106" s="132" t="s">
        <v>121</v>
      </c>
      <c r="E106" s="133"/>
      <c r="F106" s="133"/>
      <c r="G106" s="133"/>
      <c r="H106" s="133"/>
      <c r="I106" s="134"/>
      <c r="J106" s="135">
        <f>J167</f>
        <v>0</v>
      </c>
      <c r="L106" s="13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47"/>
      <c r="C108" s="48"/>
      <c r="D108" s="48"/>
      <c r="E108" s="48"/>
      <c r="F108" s="48"/>
      <c r="G108" s="48"/>
      <c r="H108" s="48"/>
      <c r="I108" s="120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" customHeight="1">
      <c r="A112" s="32"/>
      <c r="B112" s="49"/>
      <c r="C112" s="50"/>
      <c r="D112" s="50"/>
      <c r="E112" s="50"/>
      <c r="F112" s="50"/>
      <c r="G112" s="50"/>
      <c r="H112" s="50"/>
      <c r="I112" s="121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" customHeight="1">
      <c r="A113" s="32"/>
      <c r="B113" s="33"/>
      <c r="C113" s="21" t="s">
        <v>123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14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23.25" customHeight="1">
      <c r="A116" s="32"/>
      <c r="B116" s="33"/>
      <c r="C116" s="32"/>
      <c r="D116" s="32"/>
      <c r="E116" s="257" t="str">
        <f>E7</f>
        <v>Zmena užívania stavby - vybudovanie a modernizácia odborných učební v budove Základnej školy s materskou školou</v>
      </c>
      <c r="F116" s="258"/>
      <c r="G116" s="258"/>
      <c r="H116" s="258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94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7" t="str">
        <f>E9</f>
        <v>b - Učebňa fyziky</v>
      </c>
      <c r="F118" s="256"/>
      <c r="G118" s="256"/>
      <c r="H118" s="256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18</v>
      </c>
      <c r="D120" s="32"/>
      <c r="E120" s="32"/>
      <c r="F120" s="25" t="str">
        <f>F12</f>
        <v>Záriečie, parc.č. KN 51/50/1</v>
      </c>
      <c r="G120" s="32"/>
      <c r="H120" s="32"/>
      <c r="I120" s="97" t="s">
        <v>20</v>
      </c>
      <c r="J120" s="55" t="str">
        <f>IF(J12="","",J12)</f>
        <v>27. 1. 2020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15" customHeight="1">
      <c r="A122" s="32"/>
      <c r="B122" s="33"/>
      <c r="C122" s="27" t="s">
        <v>22</v>
      </c>
      <c r="D122" s="32"/>
      <c r="E122" s="32"/>
      <c r="F122" s="25" t="str">
        <f>E15</f>
        <v>Obec Záriečie</v>
      </c>
      <c r="G122" s="32"/>
      <c r="H122" s="32"/>
      <c r="I122" s="97" t="s">
        <v>28</v>
      </c>
      <c r="J122" s="30" t="str">
        <f>E21</f>
        <v>Ing. G. Gabčová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15" customHeight="1">
      <c r="A123" s="32"/>
      <c r="B123" s="33"/>
      <c r="C123" s="27" t="s">
        <v>26</v>
      </c>
      <c r="D123" s="32"/>
      <c r="E123" s="32"/>
      <c r="F123" s="25" t="str">
        <f>IF(E18="","",E18)</f>
        <v>Vyplň údaj</v>
      </c>
      <c r="G123" s="32"/>
      <c r="H123" s="32"/>
      <c r="I123" s="97" t="s">
        <v>32</v>
      </c>
      <c r="J123" s="30" t="str">
        <f>E24</f>
        <v>Ing. G. Gabčová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36"/>
      <c r="B125" s="137"/>
      <c r="C125" s="138" t="s">
        <v>124</v>
      </c>
      <c r="D125" s="139" t="s">
        <v>59</v>
      </c>
      <c r="E125" s="139" t="s">
        <v>55</v>
      </c>
      <c r="F125" s="139" t="s">
        <v>56</v>
      </c>
      <c r="G125" s="139" t="s">
        <v>125</v>
      </c>
      <c r="H125" s="139" t="s">
        <v>126</v>
      </c>
      <c r="I125" s="140" t="s">
        <v>127</v>
      </c>
      <c r="J125" s="141" t="s">
        <v>98</v>
      </c>
      <c r="K125" s="142" t="s">
        <v>128</v>
      </c>
      <c r="L125" s="143"/>
      <c r="M125" s="62" t="s">
        <v>1</v>
      </c>
      <c r="N125" s="63" t="s">
        <v>38</v>
      </c>
      <c r="O125" s="63" t="s">
        <v>129</v>
      </c>
      <c r="P125" s="63" t="s">
        <v>130</v>
      </c>
      <c r="Q125" s="63" t="s">
        <v>131</v>
      </c>
      <c r="R125" s="63" t="s">
        <v>132</v>
      </c>
      <c r="S125" s="63" t="s">
        <v>133</v>
      </c>
      <c r="T125" s="64" t="s">
        <v>134</v>
      </c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</row>
    <row r="126" spans="1:63" s="2" customFormat="1" ht="22.8" customHeight="1">
      <c r="A126" s="32"/>
      <c r="B126" s="33"/>
      <c r="C126" s="69" t="s">
        <v>99</v>
      </c>
      <c r="D126" s="32"/>
      <c r="E126" s="32"/>
      <c r="F126" s="32"/>
      <c r="G126" s="32"/>
      <c r="H126" s="32"/>
      <c r="I126" s="96"/>
      <c r="J126" s="144">
        <f>BK126</f>
        <v>0</v>
      </c>
      <c r="K126" s="32"/>
      <c r="L126" s="33"/>
      <c r="M126" s="65"/>
      <c r="N126" s="56"/>
      <c r="O126" s="66"/>
      <c r="P126" s="145">
        <f>P127+P142+P166</f>
        <v>0</v>
      </c>
      <c r="Q126" s="66"/>
      <c r="R126" s="145">
        <f>R127+R142+R166</f>
        <v>1.1277210799999999</v>
      </c>
      <c r="S126" s="66"/>
      <c r="T126" s="146">
        <f>T127+T142+T166</f>
        <v>0.81281999999999999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73</v>
      </c>
      <c r="AU126" s="17" t="s">
        <v>100</v>
      </c>
      <c r="BK126" s="147">
        <f>BK127+BK142+BK166</f>
        <v>0</v>
      </c>
    </row>
    <row r="127" spans="1:63" s="12" customFormat="1" ht="25.95" customHeight="1">
      <c r="B127" s="148"/>
      <c r="D127" s="149" t="s">
        <v>73</v>
      </c>
      <c r="E127" s="150" t="s">
        <v>135</v>
      </c>
      <c r="F127" s="150" t="s">
        <v>136</v>
      </c>
      <c r="I127" s="151"/>
      <c r="J127" s="152">
        <f>BK127</f>
        <v>0</v>
      </c>
      <c r="L127" s="148"/>
      <c r="M127" s="153"/>
      <c r="N127" s="154"/>
      <c r="O127" s="154"/>
      <c r="P127" s="155">
        <f>P128+P132+P140</f>
        <v>0</v>
      </c>
      <c r="Q127" s="154"/>
      <c r="R127" s="155">
        <f>R128+R132+R140</f>
        <v>0.85619639999999997</v>
      </c>
      <c r="S127" s="154"/>
      <c r="T127" s="156">
        <f>T128+T132+T140</f>
        <v>0</v>
      </c>
      <c r="AR127" s="149" t="s">
        <v>82</v>
      </c>
      <c r="AT127" s="157" t="s">
        <v>73</v>
      </c>
      <c r="AU127" s="157" t="s">
        <v>74</v>
      </c>
      <c r="AY127" s="149" t="s">
        <v>137</v>
      </c>
      <c r="BK127" s="158">
        <f>BK128+BK132+BK140</f>
        <v>0</v>
      </c>
    </row>
    <row r="128" spans="1:63" s="12" customFormat="1" ht="22.8" customHeight="1">
      <c r="B128" s="148"/>
      <c r="D128" s="149" t="s">
        <v>73</v>
      </c>
      <c r="E128" s="159" t="s">
        <v>167</v>
      </c>
      <c r="F128" s="159" t="s">
        <v>192</v>
      </c>
      <c r="I128" s="151"/>
      <c r="J128" s="160">
        <f>BK128</f>
        <v>0</v>
      </c>
      <c r="L128" s="148"/>
      <c r="M128" s="153"/>
      <c r="N128" s="154"/>
      <c r="O128" s="154"/>
      <c r="P128" s="155">
        <f>SUM(P129:P131)</f>
        <v>0</v>
      </c>
      <c r="Q128" s="154"/>
      <c r="R128" s="155">
        <f>SUM(R129:R131)</f>
        <v>0.85619639999999997</v>
      </c>
      <c r="S128" s="154"/>
      <c r="T128" s="156">
        <f>SUM(T129:T131)</f>
        <v>0</v>
      </c>
      <c r="AR128" s="149" t="s">
        <v>82</v>
      </c>
      <c r="AT128" s="157" t="s">
        <v>73</v>
      </c>
      <c r="AU128" s="157" t="s">
        <v>82</v>
      </c>
      <c r="AY128" s="149" t="s">
        <v>137</v>
      </c>
      <c r="BK128" s="158">
        <f>SUM(BK129:BK131)</f>
        <v>0</v>
      </c>
    </row>
    <row r="129" spans="1:65" s="2" customFormat="1" ht="21.75" customHeight="1">
      <c r="A129" s="32"/>
      <c r="B129" s="161"/>
      <c r="C129" s="162" t="s">
        <v>82</v>
      </c>
      <c r="D129" s="162" t="s">
        <v>140</v>
      </c>
      <c r="E129" s="163" t="s">
        <v>234</v>
      </c>
      <c r="F129" s="164" t="s">
        <v>235</v>
      </c>
      <c r="G129" s="165" t="s">
        <v>151</v>
      </c>
      <c r="H129" s="166">
        <v>54.188000000000002</v>
      </c>
      <c r="I129" s="167"/>
      <c r="J129" s="166">
        <f>ROUND(I129*H129,3)</f>
        <v>0</v>
      </c>
      <c r="K129" s="168"/>
      <c r="L129" s="33"/>
      <c r="M129" s="169" t="s">
        <v>1</v>
      </c>
      <c r="N129" s="170" t="s">
        <v>40</v>
      </c>
      <c r="O129" s="58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3" t="s">
        <v>144</v>
      </c>
      <c r="AT129" s="173" t="s">
        <v>140</v>
      </c>
      <c r="AU129" s="173" t="s">
        <v>145</v>
      </c>
      <c r="AY129" s="17" t="s">
        <v>137</v>
      </c>
      <c r="BE129" s="174">
        <f>IF(N129="základná",J129,0)</f>
        <v>0</v>
      </c>
      <c r="BF129" s="174">
        <f>IF(N129="znížená",J129,0)</f>
        <v>0</v>
      </c>
      <c r="BG129" s="174">
        <f>IF(N129="zákl. prenesená",J129,0)</f>
        <v>0</v>
      </c>
      <c r="BH129" s="174">
        <f>IF(N129="zníž. prenesená",J129,0)</f>
        <v>0</v>
      </c>
      <c r="BI129" s="174">
        <f>IF(N129="nulová",J129,0)</f>
        <v>0</v>
      </c>
      <c r="BJ129" s="17" t="s">
        <v>145</v>
      </c>
      <c r="BK129" s="175">
        <f>ROUND(I129*H129,3)</f>
        <v>0</v>
      </c>
      <c r="BL129" s="17" t="s">
        <v>144</v>
      </c>
      <c r="BM129" s="173" t="s">
        <v>822</v>
      </c>
    </row>
    <row r="130" spans="1:65" s="2" customFormat="1" ht="16.5" customHeight="1">
      <c r="A130" s="32"/>
      <c r="B130" s="161"/>
      <c r="C130" s="200" t="s">
        <v>145</v>
      </c>
      <c r="D130" s="200" t="s">
        <v>229</v>
      </c>
      <c r="E130" s="201" t="s">
        <v>238</v>
      </c>
      <c r="F130" s="202" t="s">
        <v>239</v>
      </c>
      <c r="G130" s="203" t="s">
        <v>240</v>
      </c>
      <c r="H130" s="204">
        <v>13.573</v>
      </c>
      <c r="I130" s="205"/>
      <c r="J130" s="204">
        <f>ROUND(I130*H130,3)</f>
        <v>0</v>
      </c>
      <c r="K130" s="206"/>
      <c r="L130" s="207"/>
      <c r="M130" s="208" t="s">
        <v>1</v>
      </c>
      <c r="N130" s="209" t="s">
        <v>40</v>
      </c>
      <c r="O130" s="58"/>
      <c r="P130" s="171">
        <f>O130*H130</f>
        <v>0</v>
      </c>
      <c r="Q130" s="171">
        <v>1E-3</v>
      </c>
      <c r="R130" s="171">
        <f>Q130*H130</f>
        <v>1.3573E-2</v>
      </c>
      <c r="S130" s="171">
        <v>0</v>
      </c>
      <c r="T130" s="172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3" t="s">
        <v>182</v>
      </c>
      <c r="AT130" s="173" t="s">
        <v>229</v>
      </c>
      <c r="AU130" s="173" t="s">
        <v>145</v>
      </c>
      <c r="AY130" s="17" t="s">
        <v>137</v>
      </c>
      <c r="BE130" s="174">
        <f>IF(N130="základná",J130,0)</f>
        <v>0</v>
      </c>
      <c r="BF130" s="174">
        <f>IF(N130="znížená",J130,0)</f>
        <v>0</v>
      </c>
      <c r="BG130" s="174">
        <f>IF(N130="zákl. prenesená",J130,0)</f>
        <v>0</v>
      </c>
      <c r="BH130" s="174">
        <f>IF(N130="zníž. prenesená",J130,0)</f>
        <v>0</v>
      </c>
      <c r="BI130" s="174">
        <f>IF(N130="nulová",J130,0)</f>
        <v>0</v>
      </c>
      <c r="BJ130" s="17" t="s">
        <v>145</v>
      </c>
      <c r="BK130" s="175">
        <f>ROUND(I130*H130,3)</f>
        <v>0</v>
      </c>
      <c r="BL130" s="17" t="s">
        <v>144</v>
      </c>
      <c r="BM130" s="173" t="s">
        <v>823</v>
      </c>
    </row>
    <row r="131" spans="1:65" s="2" customFormat="1" ht="21.75" customHeight="1">
      <c r="A131" s="32"/>
      <c r="B131" s="161"/>
      <c r="C131" s="162" t="s">
        <v>138</v>
      </c>
      <c r="D131" s="162" t="s">
        <v>140</v>
      </c>
      <c r="E131" s="163" t="s">
        <v>824</v>
      </c>
      <c r="F131" s="164" t="s">
        <v>825</v>
      </c>
      <c r="G131" s="165" t="s">
        <v>151</v>
      </c>
      <c r="H131" s="166">
        <v>54.188000000000002</v>
      </c>
      <c r="I131" s="167"/>
      <c r="J131" s="166">
        <f>ROUND(I131*H131,3)</f>
        <v>0</v>
      </c>
      <c r="K131" s="168"/>
      <c r="L131" s="33"/>
      <c r="M131" s="169" t="s">
        <v>1</v>
      </c>
      <c r="N131" s="170" t="s">
        <v>40</v>
      </c>
      <c r="O131" s="58"/>
      <c r="P131" s="171">
        <f>O131*H131</f>
        <v>0</v>
      </c>
      <c r="Q131" s="171">
        <v>1.555E-2</v>
      </c>
      <c r="R131" s="171">
        <f>Q131*H131</f>
        <v>0.84262340000000002</v>
      </c>
      <c r="S131" s="171">
        <v>0</v>
      </c>
      <c r="T131" s="172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3" t="s">
        <v>144</v>
      </c>
      <c r="AT131" s="173" t="s">
        <v>140</v>
      </c>
      <c r="AU131" s="173" t="s">
        <v>145</v>
      </c>
      <c r="AY131" s="17" t="s">
        <v>137</v>
      </c>
      <c r="BE131" s="174">
        <f>IF(N131="základná",J131,0)</f>
        <v>0</v>
      </c>
      <c r="BF131" s="174">
        <f>IF(N131="znížená",J131,0)</f>
        <v>0</v>
      </c>
      <c r="BG131" s="174">
        <f>IF(N131="zákl. prenesená",J131,0)</f>
        <v>0</v>
      </c>
      <c r="BH131" s="174">
        <f>IF(N131="zníž. prenesená",J131,0)</f>
        <v>0</v>
      </c>
      <c r="BI131" s="174">
        <f>IF(N131="nulová",J131,0)</f>
        <v>0</v>
      </c>
      <c r="BJ131" s="17" t="s">
        <v>145</v>
      </c>
      <c r="BK131" s="175">
        <f>ROUND(I131*H131,3)</f>
        <v>0</v>
      </c>
      <c r="BL131" s="17" t="s">
        <v>144</v>
      </c>
      <c r="BM131" s="173" t="s">
        <v>826</v>
      </c>
    </row>
    <row r="132" spans="1:65" s="12" customFormat="1" ht="22.8" customHeight="1">
      <c r="B132" s="148"/>
      <c r="D132" s="149" t="s">
        <v>73</v>
      </c>
      <c r="E132" s="159" t="s">
        <v>187</v>
      </c>
      <c r="F132" s="159" t="s">
        <v>261</v>
      </c>
      <c r="I132" s="151"/>
      <c r="J132" s="160">
        <f>BK132</f>
        <v>0</v>
      </c>
      <c r="L132" s="148"/>
      <c r="M132" s="153"/>
      <c r="N132" s="154"/>
      <c r="O132" s="154"/>
      <c r="P132" s="155">
        <f>SUM(P133:P139)</f>
        <v>0</v>
      </c>
      <c r="Q132" s="154"/>
      <c r="R132" s="155">
        <f>SUM(R133:R139)</f>
        <v>0</v>
      </c>
      <c r="S132" s="154"/>
      <c r="T132" s="156">
        <f>SUM(T133:T139)</f>
        <v>0</v>
      </c>
      <c r="AR132" s="149" t="s">
        <v>82</v>
      </c>
      <c r="AT132" s="157" t="s">
        <v>73</v>
      </c>
      <c r="AU132" s="157" t="s">
        <v>82</v>
      </c>
      <c r="AY132" s="149" t="s">
        <v>137</v>
      </c>
      <c r="BK132" s="158">
        <f>SUM(BK133:BK139)</f>
        <v>0</v>
      </c>
    </row>
    <row r="133" spans="1:65" s="2" customFormat="1" ht="16.5" customHeight="1">
      <c r="A133" s="32"/>
      <c r="B133" s="161"/>
      <c r="C133" s="162" t="s">
        <v>144</v>
      </c>
      <c r="D133" s="162" t="s">
        <v>140</v>
      </c>
      <c r="E133" s="163" t="s">
        <v>331</v>
      </c>
      <c r="F133" s="164" t="s">
        <v>332</v>
      </c>
      <c r="G133" s="165" t="s">
        <v>333</v>
      </c>
      <c r="H133" s="166">
        <v>0.81299999999999994</v>
      </c>
      <c r="I133" s="167"/>
      <c r="J133" s="166">
        <f>ROUND(I133*H133,3)</f>
        <v>0</v>
      </c>
      <c r="K133" s="168"/>
      <c r="L133" s="33"/>
      <c r="M133" s="169" t="s">
        <v>1</v>
      </c>
      <c r="N133" s="170" t="s">
        <v>40</v>
      </c>
      <c r="O133" s="58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3" t="s">
        <v>144</v>
      </c>
      <c r="AT133" s="173" t="s">
        <v>140</v>
      </c>
      <c r="AU133" s="173" t="s">
        <v>145</v>
      </c>
      <c r="AY133" s="17" t="s">
        <v>137</v>
      </c>
      <c r="BE133" s="174">
        <f>IF(N133="základná",J133,0)</f>
        <v>0</v>
      </c>
      <c r="BF133" s="174">
        <f>IF(N133="znížená",J133,0)</f>
        <v>0</v>
      </c>
      <c r="BG133" s="174">
        <f>IF(N133="zákl. prenesená",J133,0)</f>
        <v>0</v>
      </c>
      <c r="BH133" s="174">
        <f>IF(N133="zníž. prenesená",J133,0)</f>
        <v>0</v>
      </c>
      <c r="BI133" s="174">
        <f>IF(N133="nulová",J133,0)</f>
        <v>0</v>
      </c>
      <c r="BJ133" s="17" t="s">
        <v>145</v>
      </c>
      <c r="BK133" s="175">
        <f>ROUND(I133*H133,3)</f>
        <v>0</v>
      </c>
      <c r="BL133" s="17" t="s">
        <v>144</v>
      </c>
      <c r="BM133" s="173" t="s">
        <v>827</v>
      </c>
    </row>
    <row r="134" spans="1:65" s="2" customFormat="1" ht="21.75" customHeight="1">
      <c r="A134" s="32"/>
      <c r="B134" s="161"/>
      <c r="C134" s="162" t="s">
        <v>161</v>
      </c>
      <c r="D134" s="162" t="s">
        <v>140</v>
      </c>
      <c r="E134" s="163" t="s">
        <v>336</v>
      </c>
      <c r="F134" s="164" t="s">
        <v>337</v>
      </c>
      <c r="G134" s="165" t="s">
        <v>333</v>
      </c>
      <c r="H134" s="166">
        <v>12.195</v>
      </c>
      <c r="I134" s="167"/>
      <c r="J134" s="166">
        <f>ROUND(I134*H134,3)</f>
        <v>0</v>
      </c>
      <c r="K134" s="168"/>
      <c r="L134" s="33"/>
      <c r="M134" s="169" t="s">
        <v>1</v>
      </c>
      <c r="N134" s="170" t="s">
        <v>40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3" t="s">
        <v>144</v>
      </c>
      <c r="AT134" s="173" t="s">
        <v>140</v>
      </c>
      <c r="AU134" s="173" t="s">
        <v>145</v>
      </c>
      <c r="AY134" s="17" t="s">
        <v>137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7" t="s">
        <v>145</v>
      </c>
      <c r="BK134" s="175">
        <f>ROUND(I134*H134,3)</f>
        <v>0</v>
      </c>
      <c r="BL134" s="17" t="s">
        <v>144</v>
      </c>
      <c r="BM134" s="173" t="s">
        <v>828</v>
      </c>
    </row>
    <row r="135" spans="1:65" s="13" customFormat="1">
      <c r="B135" s="176"/>
      <c r="D135" s="177" t="s">
        <v>147</v>
      </c>
      <c r="F135" s="179" t="s">
        <v>829</v>
      </c>
      <c r="H135" s="180">
        <v>12.195</v>
      </c>
      <c r="I135" s="181"/>
      <c r="L135" s="176"/>
      <c r="M135" s="182"/>
      <c r="N135" s="183"/>
      <c r="O135" s="183"/>
      <c r="P135" s="183"/>
      <c r="Q135" s="183"/>
      <c r="R135" s="183"/>
      <c r="S135" s="183"/>
      <c r="T135" s="184"/>
      <c r="AT135" s="178" t="s">
        <v>147</v>
      </c>
      <c r="AU135" s="178" t="s">
        <v>145</v>
      </c>
      <c r="AV135" s="13" t="s">
        <v>145</v>
      </c>
      <c r="AW135" s="13" t="s">
        <v>3</v>
      </c>
      <c r="AX135" s="13" t="s">
        <v>82</v>
      </c>
      <c r="AY135" s="178" t="s">
        <v>137</v>
      </c>
    </row>
    <row r="136" spans="1:65" s="2" customFormat="1" ht="21.75" customHeight="1">
      <c r="A136" s="32"/>
      <c r="B136" s="161"/>
      <c r="C136" s="162" t="s">
        <v>167</v>
      </c>
      <c r="D136" s="162" t="s">
        <v>140</v>
      </c>
      <c r="E136" s="163" t="s">
        <v>341</v>
      </c>
      <c r="F136" s="164" t="s">
        <v>342</v>
      </c>
      <c r="G136" s="165" t="s">
        <v>333</v>
      </c>
      <c r="H136" s="166">
        <v>0.81299999999999994</v>
      </c>
      <c r="I136" s="167"/>
      <c r="J136" s="166">
        <f>ROUND(I136*H136,3)</f>
        <v>0</v>
      </c>
      <c r="K136" s="168"/>
      <c r="L136" s="33"/>
      <c r="M136" s="169" t="s">
        <v>1</v>
      </c>
      <c r="N136" s="170" t="s">
        <v>40</v>
      </c>
      <c r="O136" s="58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3" t="s">
        <v>144</v>
      </c>
      <c r="AT136" s="173" t="s">
        <v>140</v>
      </c>
      <c r="AU136" s="173" t="s">
        <v>145</v>
      </c>
      <c r="AY136" s="17" t="s">
        <v>137</v>
      </c>
      <c r="BE136" s="174">
        <f>IF(N136="základná",J136,0)</f>
        <v>0</v>
      </c>
      <c r="BF136" s="174">
        <f>IF(N136="znížená",J136,0)</f>
        <v>0</v>
      </c>
      <c r="BG136" s="174">
        <f>IF(N136="zákl. prenesená",J136,0)</f>
        <v>0</v>
      </c>
      <c r="BH136" s="174">
        <f>IF(N136="zníž. prenesená",J136,0)</f>
        <v>0</v>
      </c>
      <c r="BI136" s="174">
        <f>IF(N136="nulová",J136,0)</f>
        <v>0</v>
      </c>
      <c r="BJ136" s="17" t="s">
        <v>145</v>
      </c>
      <c r="BK136" s="175">
        <f>ROUND(I136*H136,3)</f>
        <v>0</v>
      </c>
      <c r="BL136" s="17" t="s">
        <v>144</v>
      </c>
      <c r="BM136" s="173" t="s">
        <v>830</v>
      </c>
    </row>
    <row r="137" spans="1:65" s="2" customFormat="1" ht="21.75" customHeight="1">
      <c r="A137" s="32"/>
      <c r="B137" s="161"/>
      <c r="C137" s="162" t="s">
        <v>173</v>
      </c>
      <c r="D137" s="162" t="s">
        <v>140</v>
      </c>
      <c r="E137" s="163" t="s">
        <v>345</v>
      </c>
      <c r="F137" s="164" t="s">
        <v>346</v>
      </c>
      <c r="G137" s="165" t="s">
        <v>333</v>
      </c>
      <c r="H137" s="166">
        <v>1.6259999999999999</v>
      </c>
      <c r="I137" s="167"/>
      <c r="J137" s="166">
        <f>ROUND(I137*H137,3)</f>
        <v>0</v>
      </c>
      <c r="K137" s="168"/>
      <c r="L137" s="33"/>
      <c r="M137" s="169" t="s">
        <v>1</v>
      </c>
      <c r="N137" s="170" t="s">
        <v>40</v>
      </c>
      <c r="O137" s="58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3" t="s">
        <v>144</v>
      </c>
      <c r="AT137" s="173" t="s">
        <v>140</v>
      </c>
      <c r="AU137" s="173" t="s">
        <v>145</v>
      </c>
      <c r="AY137" s="17" t="s">
        <v>137</v>
      </c>
      <c r="BE137" s="174">
        <f>IF(N137="základná",J137,0)</f>
        <v>0</v>
      </c>
      <c r="BF137" s="174">
        <f>IF(N137="znížená",J137,0)</f>
        <v>0</v>
      </c>
      <c r="BG137" s="174">
        <f>IF(N137="zákl. prenesená",J137,0)</f>
        <v>0</v>
      </c>
      <c r="BH137" s="174">
        <f>IF(N137="zníž. prenesená",J137,0)</f>
        <v>0</v>
      </c>
      <c r="BI137" s="174">
        <f>IF(N137="nulová",J137,0)</f>
        <v>0</v>
      </c>
      <c r="BJ137" s="17" t="s">
        <v>145</v>
      </c>
      <c r="BK137" s="175">
        <f>ROUND(I137*H137,3)</f>
        <v>0</v>
      </c>
      <c r="BL137" s="17" t="s">
        <v>144</v>
      </c>
      <c r="BM137" s="173" t="s">
        <v>831</v>
      </c>
    </row>
    <row r="138" spans="1:65" s="13" customFormat="1">
      <c r="B138" s="176"/>
      <c r="D138" s="177" t="s">
        <v>147</v>
      </c>
      <c r="F138" s="179" t="s">
        <v>832</v>
      </c>
      <c r="H138" s="180">
        <v>1.6259999999999999</v>
      </c>
      <c r="I138" s="181"/>
      <c r="L138" s="176"/>
      <c r="M138" s="182"/>
      <c r="N138" s="183"/>
      <c r="O138" s="183"/>
      <c r="P138" s="183"/>
      <c r="Q138" s="183"/>
      <c r="R138" s="183"/>
      <c r="S138" s="183"/>
      <c r="T138" s="184"/>
      <c r="AT138" s="178" t="s">
        <v>147</v>
      </c>
      <c r="AU138" s="178" t="s">
        <v>145</v>
      </c>
      <c r="AV138" s="13" t="s">
        <v>145</v>
      </c>
      <c r="AW138" s="13" t="s">
        <v>3</v>
      </c>
      <c r="AX138" s="13" t="s">
        <v>82</v>
      </c>
      <c r="AY138" s="178" t="s">
        <v>137</v>
      </c>
    </row>
    <row r="139" spans="1:65" s="2" customFormat="1" ht="21.75" customHeight="1">
      <c r="A139" s="32"/>
      <c r="B139" s="161"/>
      <c r="C139" s="162" t="s">
        <v>182</v>
      </c>
      <c r="D139" s="162" t="s">
        <v>140</v>
      </c>
      <c r="E139" s="163" t="s">
        <v>350</v>
      </c>
      <c r="F139" s="164" t="s">
        <v>351</v>
      </c>
      <c r="G139" s="165" t="s">
        <v>333</v>
      </c>
      <c r="H139" s="166">
        <v>0.81299999999999994</v>
      </c>
      <c r="I139" s="167"/>
      <c r="J139" s="166">
        <f>ROUND(I139*H139,3)</f>
        <v>0</v>
      </c>
      <c r="K139" s="168"/>
      <c r="L139" s="33"/>
      <c r="M139" s="169" t="s">
        <v>1</v>
      </c>
      <c r="N139" s="170" t="s">
        <v>40</v>
      </c>
      <c r="O139" s="58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3" t="s">
        <v>144</v>
      </c>
      <c r="AT139" s="173" t="s">
        <v>140</v>
      </c>
      <c r="AU139" s="173" t="s">
        <v>145</v>
      </c>
      <c r="AY139" s="17" t="s">
        <v>137</v>
      </c>
      <c r="BE139" s="174">
        <f>IF(N139="základná",J139,0)</f>
        <v>0</v>
      </c>
      <c r="BF139" s="174">
        <f>IF(N139="znížená",J139,0)</f>
        <v>0</v>
      </c>
      <c r="BG139" s="174">
        <f>IF(N139="zákl. prenesená",J139,0)</f>
        <v>0</v>
      </c>
      <c r="BH139" s="174">
        <f>IF(N139="zníž. prenesená",J139,0)</f>
        <v>0</v>
      </c>
      <c r="BI139" s="174">
        <f>IF(N139="nulová",J139,0)</f>
        <v>0</v>
      </c>
      <c r="BJ139" s="17" t="s">
        <v>145</v>
      </c>
      <c r="BK139" s="175">
        <f>ROUND(I139*H139,3)</f>
        <v>0</v>
      </c>
      <c r="BL139" s="17" t="s">
        <v>144</v>
      </c>
      <c r="BM139" s="173" t="s">
        <v>833</v>
      </c>
    </row>
    <row r="140" spans="1:65" s="12" customFormat="1" ht="22.8" customHeight="1">
      <c r="B140" s="148"/>
      <c r="D140" s="149" t="s">
        <v>73</v>
      </c>
      <c r="E140" s="159" t="s">
        <v>353</v>
      </c>
      <c r="F140" s="159" t="s">
        <v>354</v>
      </c>
      <c r="I140" s="151"/>
      <c r="J140" s="160">
        <f>BK140</f>
        <v>0</v>
      </c>
      <c r="L140" s="148"/>
      <c r="M140" s="153"/>
      <c r="N140" s="154"/>
      <c r="O140" s="154"/>
      <c r="P140" s="155">
        <f>P141</f>
        <v>0</v>
      </c>
      <c r="Q140" s="154"/>
      <c r="R140" s="155">
        <f>R141</f>
        <v>0</v>
      </c>
      <c r="S140" s="154"/>
      <c r="T140" s="156">
        <f>T141</f>
        <v>0</v>
      </c>
      <c r="AR140" s="149" t="s">
        <v>82</v>
      </c>
      <c r="AT140" s="157" t="s">
        <v>73</v>
      </c>
      <c r="AU140" s="157" t="s">
        <v>82</v>
      </c>
      <c r="AY140" s="149" t="s">
        <v>137</v>
      </c>
      <c r="BK140" s="158">
        <f>BK141</f>
        <v>0</v>
      </c>
    </row>
    <row r="141" spans="1:65" s="2" customFormat="1" ht="21.75" customHeight="1">
      <c r="A141" s="32"/>
      <c r="B141" s="161"/>
      <c r="C141" s="162" t="s">
        <v>187</v>
      </c>
      <c r="D141" s="162" t="s">
        <v>140</v>
      </c>
      <c r="E141" s="163" t="s">
        <v>356</v>
      </c>
      <c r="F141" s="164" t="s">
        <v>357</v>
      </c>
      <c r="G141" s="165" t="s">
        <v>333</v>
      </c>
      <c r="H141" s="166">
        <v>0.85599999999999998</v>
      </c>
      <c r="I141" s="167"/>
      <c r="J141" s="166">
        <f>ROUND(I141*H141,3)</f>
        <v>0</v>
      </c>
      <c r="K141" s="168"/>
      <c r="L141" s="33"/>
      <c r="M141" s="169" t="s">
        <v>1</v>
      </c>
      <c r="N141" s="170" t="s">
        <v>40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3" t="s">
        <v>144</v>
      </c>
      <c r="AT141" s="173" t="s">
        <v>140</v>
      </c>
      <c r="AU141" s="173" t="s">
        <v>145</v>
      </c>
      <c r="AY141" s="17" t="s">
        <v>137</v>
      </c>
      <c r="BE141" s="174">
        <f>IF(N141="základná",J141,0)</f>
        <v>0</v>
      </c>
      <c r="BF141" s="174">
        <f>IF(N141="znížená",J141,0)</f>
        <v>0</v>
      </c>
      <c r="BG141" s="174">
        <f>IF(N141="zákl. prenesená",J141,0)</f>
        <v>0</v>
      </c>
      <c r="BH141" s="174">
        <f>IF(N141="zníž. prenesená",J141,0)</f>
        <v>0</v>
      </c>
      <c r="BI141" s="174">
        <f>IF(N141="nulová",J141,0)</f>
        <v>0</v>
      </c>
      <c r="BJ141" s="17" t="s">
        <v>145</v>
      </c>
      <c r="BK141" s="175">
        <f>ROUND(I141*H141,3)</f>
        <v>0</v>
      </c>
      <c r="BL141" s="17" t="s">
        <v>144</v>
      </c>
      <c r="BM141" s="173" t="s">
        <v>834</v>
      </c>
    </row>
    <row r="142" spans="1:65" s="12" customFormat="1" ht="25.95" customHeight="1">
      <c r="B142" s="148"/>
      <c r="D142" s="149" t="s">
        <v>73</v>
      </c>
      <c r="E142" s="150" t="s">
        <v>359</v>
      </c>
      <c r="F142" s="150" t="s">
        <v>360</v>
      </c>
      <c r="I142" s="151"/>
      <c r="J142" s="152">
        <f>BK142</f>
        <v>0</v>
      </c>
      <c r="L142" s="148"/>
      <c r="M142" s="153"/>
      <c r="N142" s="154"/>
      <c r="O142" s="154"/>
      <c r="P142" s="155">
        <f>P143+P146+P156</f>
        <v>0</v>
      </c>
      <c r="Q142" s="154"/>
      <c r="R142" s="155">
        <f>R143+R146+R156</f>
        <v>0.27152468000000002</v>
      </c>
      <c r="S142" s="154"/>
      <c r="T142" s="156">
        <f>T143+T146+T156</f>
        <v>0.81281999999999999</v>
      </c>
      <c r="AR142" s="149" t="s">
        <v>145</v>
      </c>
      <c r="AT142" s="157" t="s">
        <v>73</v>
      </c>
      <c r="AU142" s="157" t="s">
        <v>74</v>
      </c>
      <c r="AY142" s="149" t="s">
        <v>137</v>
      </c>
      <c r="BK142" s="158">
        <f>BK143+BK146+BK156</f>
        <v>0</v>
      </c>
    </row>
    <row r="143" spans="1:65" s="12" customFormat="1" ht="22.8" customHeight="1">
      <c r="B143" s="148"/>
      <c r="D143" s="149" t="s">
        <v>73</v>
      </c>
      <c r="E143" s="159" t="s">
        <v>835</v>
      </c>
      <c r="F143" s="159" t="s">
        <v>836</v>
      </c>
      <c r="I143" s="151"/>
      <c r="J143" s="160">
        <f>BK143</f>
        <v>0</v>
      </c>
      <c r="L143" s="148"/>
      <c r="M143" s="153"/>
      <c r="N143" s="154"/>
      <c r="O143" s="154"/>
      <c r="P143" s="155">
        <f>SUM(P144:P145)</f>
        <v>0</v>
      </c>
      <c r="Q143" s="154"/>
      <c r="R143" s="155">
        <f>SUM(R144:R145)</f>
        <v>0</v>
      </c>
      <c r="S143" s="154"/>
      <c r="T143" s="156">
        <f>SUM(T144:T145)</f>
        <v>0.81281999999999999</v>
      </c>
      <c r="AR143" s="149" t="s">
        <v>145</v>
      </c>
      <c r="AT143" s="157" t="s">
        <v>73</v>
      </c>
      <c r="AU143" s="157" t="s">
        <v>82</v>
      </c>
      <c r="AY143" s="149" t="s">
        <v>137</v>
      </c>
      <c r="BK143" s="158">
        <f>SUM(BK144:BK145)</f>
        <v>0</v>
      </c>
    </row>
    <row r="144" spans="1:65" s="2" customFormat="1" ht="21.75" customHeight="1">
      <c r="A144" s="32"/>
      <c r="B144" s="161"/>
      <c r="C144" s="162" t="s">
        <v>193</v>
      </c>
      <c r="D144" s="162" t="s">
        <v>140</v>
      </c>
      <c r="E144" s="163" t="s">
        <v>837</v>
      </c>
      <c r="F144" s="164" t="s">
        <v>838</v>
      </c>
      <c r="G144" s="165" t="s">
        <v>151</v>
      </c>
      <c r="H144" s="166">
        <v>54.188000000000002</v>
      </c>
      <c r="I144" s="167"/>
      <c r="J144" s="166">
        <f>ROUND(I144*H144,3)</f>
        <v>0</v>
      </c>
      <c r="K144" s="168"/>
      <c r="L144" s="33"/>
      <c r="M144" s="169" t="s">
        <v>1</v>
      </c>
      <c r="N144" s="170" t="s">
        <v>40</v>
      </c>
      <c r="O144" s="58"/>
      <c r="P144" s="171">
        <f>O144*H144</f>
        <v>0</v>
      </c>
      <c r="Q144" s="171">
        <v>0</v>
      </c>
      <c r="R144" s="171">
        <f>Q144*H144</f>
        <v>0</v>
      </c>
      <c r="S144" s="171">
        <v>1.4999999999999999E-2</v>
      </c>
      <c r="T144" s="172">
        <f>S144*H144</f>
        <v>0.81281999999999999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3" t="s">
        <v>224</v>
      </c>
      <c r="AT144" s="173" t="s">
        <v>140</v>
      </c>
      <c r="AU144" s="173" t="s">
        <v>145</v>
      </c>
      <c r="AY144" s="17" t="s">
        <v>137</v>
      </c>
      <c r="BE144" s="174">
        <f>IF(N144="základná",J144,0)</f>
        <v>0</v>
      </c>
      <c r="BF144" s="174">
        <f>IF(N144="znížená",J144,0)</f>
        <v>0</v>
      </c>
      <c r="BG144" s="174">
        <f>IF(N144="zákl. prenesená",J144,0)</f>
        <v>0</v>
      </c>
      <c r="BH144" s="174">
        <f>IF(N144="zníž. prenesená",J144,0)</f>
        <v>0</v>
      </c>
      <c r="BI144" s="174">
        <f>IF(N144="nulová",J144,0)</f>
        <v>0</v>
      </c>
      <c r="BJ144" s="17" t="s">
        <v>145</v>
      </c>
      <c r="BK144" s="175">
        <f>ROUND(I144*H144,3)</f>
        <v>0</v>
      </c>
      <c r="BL144" s="17" t="s">
        <v>224</v>
      </c>
      <c r="BM144" s="173" t="s">
        <v>839</v>
      </c>
    </row>
    <row r="145" spans="1:65" s="13" customFormat="1">
      <c r="B145" s="176"/>
      <c r="D145" s="177" t="s">
        <v>147</v>
      </c>
      <c r="E145" s="178" t="s">
        <v>1</v>
      </c>
      <c r="F145" s="179" t="s">
        <v>840</v>
      </c>
      <c r="H145" s="180">
        <v>54.188000000000002</v>
      </c>
      <c r="I145" s="181"/>
      <c r="L145" s="176"/>
      <c r="M145" s="182"/>
      <c r="N145" s="183"/>
      <c r="O145" s="183"/>
      <c r="P145" s="183"/>
      <c r="Q145" s="183"/>
      <c r="R145" s="183"/>
      <c r="S145" s="183"/>
      <c r="T145" s="184"/>
      <c r="AT145" s="178" t="s">
        <v>147</v>
      </c>
      <c r="AU145" s="178" t="s">
        <v>145</v>
      </c>
      <c r="AV145" s="13" t="s">
        <v>145</v>
      </c>
      <c r="AW145" s="13" t="s">
        <v>30</v>
      </c>
      <c r="AX145" s="13" t="s">
        <v>82</v>
      </c>
      <c r="AY145" s="178" t="s">
        <v>137</v>
      </c>
    </row>
    <row r="146" spans="1:65" s="12" customFormat="1" ht="22.8" customHeight="1">
      <c r="B146" s="148"/>
      <c r="D146" s="149" t="s">
        <v>73</v>
      </c>
      <c r="E146" s="159" t="s">
        <v>841</v>
      </c>
      <c r="F146" s="159" t="s">
        <v>842</v>
      </c>
      <c r="I146" s="151"/>
      <c r="J146" s="160">
        <f>BK146</f>
        <v>0</v>
      </c>
      <c r="L146" s="148"/>
      <c r="M146" s="153"/>
      <c r="N146" s="154"/>
      <c r="O146" s="154"/>
      <c r="P146" s="155">
        <f>SUM(P147:P155)</f>
        <v>0</v>
      </c>
      <c r="Q146" s="154"/>
      <c r="R146" s="155">
        <f>SUM(R147:R155)</f>
        <v>0.16124804000000001</v>
      </c>
      <c r="S146" s="154"/>
      <c r="T146" s="156">
        <f>SUM(T147:T155)</f>
        <v>0</v>
      </c>
      <c r="AR146" s="149" t="s">
        <v>145</v>
      </c>
      <c r="AT146" s="157" t="s">
        <v>73</v>
      </c>
      <c r="AU146" s="157" t="s">
        <v>82</v>
      </c>
      <c r="AY146" s="149" t="s">
        <v>137</v>
      </c>
      <c r="BK146" s="158">
        <f>SUM(BK147:BK155)</f>
        <v>0</v>
      </c>
    </row>
    <row r="147" spans="1:65" s="2" customFormat="1" ht="16.5" customHeight="1">
      <c r="A147" s="32"/>
      <c r="B147" s="161"/>
      <c r="C147" s="162" t="s">
        <v>198</v>
      </c>
      <c r="D147" s="162" t="s">
        <v>140</v>
      </c>
      <c r="E147" s="163" t="s">
        <v>843</v>
      </c>
      <c r="F147" s="164" t="s">
        <v>844</v>
      </c>
      <c r="G147" s="165" t="s">
        <v>143</v>
      </c>
      <c r="H147" s="166">
        <v>28.04</v>
      </c>
      <c r="I147" s="167"/>
      <c r="J147" s="166">
        <f>ROUND(I147*H147,3)</f>
        <v>0</v>
      </c>
      <c r="K147" s="168"/>
      <c r="L147" s="33"/>
      <c r="M147" s="169" t="s">
        <v>1</v>
      </c>
      <c r="N147" s="170" t="s">
        <v>40</v>
      </c>
      <c r="O147" s="58"/>
      <c r="P147" s="171">
        <f>O147*H147</f>
        <v>0</v>
      </c>
      <c r="Q147" s="171">
        <v>4.0000000000000003E-5</v>
      </c>
      <c r="R147" s="171">
        <f>Q147*H147</f>
        <v>1.1216000000000002E-3</v>
      </c>
      <c r="S147" s="171">
        <v>0</v>
      </c>
      <c r="T147" s="172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3" t="s">
        <v>224</v>
      </c>
      <c r="AT147" s="173" t="s">
        <v>140</v>
      </c>
      <c r="AU147" s="173" t="s">
        <v>145</v>
      </c>
      <c r="AY147" s="17" t="s">
        <v>137</v>
      </c>
      <c r="BE147" s="174">
        <f>IF(N147="základná",J147,0)</f>
        <v>0</v>
      </c>
      <c r="BF147" s="174">
        <f>IF(N147="znížená",J147,0)</f>
        <v>0</v>
      </c>
      <c r="BG147" s="174">
        <f>IF(N147="zákl. prenesená",J147,0)</f>
        <v>0</v>
      </c>
      <c r="BH147" s="174">
        <f>IF(N147="zníž. prenesená",J147,0)</f>
        <v>0</v>
      </c>
      <c r="BI147" s="174">
        <f>IF(N147="nulová",J147,0)</f>
        <v>0</v>
      </c>
      <c r="BJ147" s="17" t="s">
        <v>145</v>
      </c>
      <c r="BK147" s="175">
        <f>ROUND(I147*H147,3)</f>
        <v>0</v>
      </c>
      <c r="BL147" s="17" t="s">
        <v>224</v>
      </c>
      <c r="BM147" s="173" t="s">
        <v>845</v>
      </c>
    </row>
    <row r="148" spans="1:65" s="13" customFormat="1">
      <c r="B148" s="176"/>
      <c r="D148" s="177" t="s">
        <v>147</v>
      </c>
      <c r="E148" s="178" t="s">
        <v>1</v>
      </c>
      <c r="F148" s="179" t="s">
        <v>846</v>
      </c>
      <c r="H148" s="180">
        <v>28.04</v>
      </c>
      <c r="I148" s="181"/>
      <c r="L148" s="176"/>
      <c r="M148" s="182"/>
      <c r="N148" s="183"/>
      <c r="O148" s="183"/>
      <c r="P148" s="183"/>
      <c r="Q148" s="183"/>
      <c r="R148" s="183"/>
      <c r="S148" s="183"/>
      <c r="T148" s="184"/>
      <c r="AT148" s="178" t="s">
        <v>147</v>
      </c>
      <c r="AU148" s="178" t="s">
        <v>145</v>
      </c>
      <c r="AV148" s="13" t="s">
        <v>145</v>
      </c>
      <c r="AW148" s="13" t="s">
        <v>30</v>
      </c>
      <c r="AX148" s="13" t="s">
        <v>82</v>
      </c>
      <c r="AY148" s="178" t="s">
        <v>137</v>
      </c>
    </row>
    <row r="149" spans="1:65" s="2" customFormat="1" ht="16.5" customHeight="1">
      <c r="A149" s="32"/>
      <c r="B149" s="161"/>
      <c r="C149" s="200" t="s">
        <v>203</v>
      </c>
      <c r="D149" s="200" t="s">
        <v>229</v>
      </c>
      <c r="E149" s="201" t="s">
        <v>847</v>
      </c>
      <c r="F149" s="202" t="s">
        <v>848</v>
      </c>
      <c r="G149" s="203" t="s">
        <v>143</v>
      </c>
      <c r="H149" s="204">
        <v>29.442</v>
      </c>
      <c r="I149" s="205"/>
      <c r="J149" s="204">
        <f>ROUND(I149*H149,3)</f>
        <v>0</v>
      </c>
      <c r="K149" s="206"/>
      <c r="L149" s="207"/>
      <c r="M149" s="208" t="s">
        <v>1</v>
      </c>
      <c r="N149" s="209" t="s">
        <v>40</v>
      </c>
      <c r="O149" s="58"/>
      <c r="P149" s="171">
        <f>O149*H149</f>
        <v>0</v>
      </c>
      <c r="Q149" s="171">
        <v>0</v>
      </c>
      <c r="R149" s="171">
        <f>Q149*H149</f>
        <v>0</v>
      </c>
      <c r="S149" s="171">
        <v>0</v>
      </c>
      <c r="T149" s="172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3" t="s">
        <v>294</v>
      </c>
      <c r="AT149" s="173" t="s">
        <v>229</v>
      </c>
      <c r="AU149" s="173" t="s">
        <v>145</v>
      </c>
      <c r="AY149" s="17" t="s">
        <v>137</v>
      </c>
      <c r="BE149" s="174">
        <f>IF(N149="základná",J149,0)</f>
        <v>0</v>
      </c>
      <c r="BF149" s="174">
        <f>IF(N149="znížená",J149,0)</f>
        <v>0</v>
      </c>
      <c r="BG149" s="174">
        <f>IF(N149="zákl. prenesená",J149,0)</f>
        <v>0</v>
      </c>
      <c r="BH149" s="174">
        <f>IF(N149="zníž. prenesená",J149,0)</f>
        <v>0</v>
      </c>
      <c r="BI149" s="174">
        <f>IF(N149="nulová",J149,0)</f>
        <v>0</v>
      </c>
      <c r="BJ149" s="17" t="s">
        <v>145</v>
      </c>
      <c r="BK149" s="175">
        <f>ROUND(I149*H149,3)</f>
        <v>0</v>
      </c>
      <c r="BL149" s="17" t="s">
        <v>224</v>
      </c>
      <c r="BM149" s="173" t="s">
        <v>849</v>
      </c>
    </row>
    <row r="150" spans="1:65" s="13" customFormat="1">
      <c r="B150" s="176"/>
      <c r="D150" s="177" t="s">
        <v>147</v>
      </c>
      <c r="F150" s="179" t="s">
        <v>850</v>
      </c>
      <c r="H150" s="180">
        <v>29.442</v>
      </c>
      <c r="I150" s="181"/>
      <c r="L150" s="176"/>
      <c r="M150" s="182"/>
      <c r="N150" s="183"/>
      <c r="O150" s="183"/>
      <c r="P150" s="183"/>
      <c r="Q150" s="183"/>
      <c r="R150" s="183"/>
      <c r="S150" s="183"/>
      <c r="T150" s="184"/>
      <c r="AT150" s="178" t="s">
        <v>147</v>
      </c>
      <c r="AU150" s="178" t="s">
        <v>145</v>
      </c>
      <c r="AV150" s="13" t="s">
        <v>145</v>
      </c>
      <c r="AW150" s="13" t="s">
        <v>3</v>
      </c>
      <c r="AX150" s="13" t="s">
        <v>82</v>
      </c>
      <c r="AY150" s="178" t="s">
        <v>137</v>
      </c>
    </row>
    <row r="151" spans="1:65" s="2" customFormat="1" ht="21.75" customHeight="1">
      <c r="A151" s="32"/>
      <c r="B151" s="161"/>
      <c r="C151" s="162" t="s">
        <v>209</v>
      </c>
      <c r="D151" s="162" t="s">
        <v>140</v>
      </c>
      <c r="E151" s="163" t="s">
        <v>851</v>
      </c>
      <c r="F151" s="164" t="s">
        <v>852</v>
      </c>
      <c r="G151" s="165" t="s">
        <v>151</v>
      </c>
      <c r="H151" s="166">
        <v>54.188000000000002</v>
      </c>
      <c r="I151" s="167"/>
      <c r="J151" s="166">
        <f>ROUND(I151*H151,3)</f>
        <v>0</v>
      </c>
      <c r="K151" s="168"/>
      <c r="L151" s="33"/>
      <c r="M151" s="169" t="s">
        <v>1</v>
      </c>
      <c r="N151" s="170" t="s">
        <v>40</v>
      </c>
      <c r="O151" s="58"/>
      <c r="P151" s="171">
        <f>O151*H151</f>
        <v>0</v>
      </c>
      <c r="Q151" s="171">
        <v>2.9999999999999997E-4</v>
      </c>
      <c r="R151" s="171">
        <f>Q151*H151</f>
        <v>1.6256400000000001E-2</v>
      </c>
      <c r="S151" s="171">
        <v>0</v>
      </c>
      <c r="T151" s="172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3" t="s">
        <v>224</v>
      </c>
      <c r="AT151" s="173" t="s">
        <v>140</v>
      </c>
      <c r="AU151" s="173" t="s">
        <v>145</v>
      </c>
      <c r="AY151" s="17" t="s">
        <v>137</v>
      </c>
      <c r="BE151" s="174">
        <f>IF(N151="základná",J151,0)</f>
        <v>0</v>
      </c>
      <c r="BF151" s="174">
        <f>IF(N151="znížená",J151,0)</f>
        <v>0</v>
      </c>
      <c r="BG151" s="174">
        <f>IF(N151="zákl. prenesená",J151,0)</f>
        <v>0</v>
      </c>
      <c r="BH151" s="174">
        <f>IF(N151="zníž. prenesená",J151,0)</f>
        <v>0</v>
      </c>
      <c r="BI151" s="174">
        <f>IF(N151="nulová",J151,0)</f>
        <v>0</v>
      </c>
      <c r="BJ151" s="17" t="s">
        <v>145</v>
      </c>
      <c r="BK151" s="175">
        <f>ROUND(I151*H151,3)</f>
        <v>0</v>
      </c>
      <c r="BL151" s="17" t="s">
        <v>224</v>
      </c>
      <c r="BM151" s="173" t="s">
        <v>853</v>
      </c>
    </row>
    <row r="152" spans="1:65" s="2" customFormat="1" ht="16.5" customHeight="1">
      <c r="A152" s="32"/>
      <c r="B152" s="161"/>
      <c r="C152" s="200" t="s">
        <v>213</v>
      </c>
      <c r="D152" s="200" t="s">
        <v>229</v>
      </c>
      <c r="E152" s="201" t="s">
        <v>854</v>
      </c>
      <c r="F152" s="202" t="s">
        <v>855</v>
      </c>
      <c r="G152" s="203" t="s">
        <v>151</v>
      </c>
      <c r="H152" s="204">
        <v>55.814</v>
      </c>
      <c r="I152" s="205"/>
      <c r="J152" s="204">
        <f>ROUND(I152*H152,3)</f>
        <v>0</v>
      </c>
      <c r="K152" s="206"/>
      <c r="L152" s="207"/>
      <c r="M152" s="208" t="s">
        <v>1</v>
      </c>
      <c r="N152" s="209" t="s">
        <v>40</v>
      </c>
      <c r="O152" s="58"/>
      <c r="P152" s="171">
        <f>O152*H152</f>
        <v>0</v>
      </c>
      <c r="Q152" s="171">
        <v>2.5000000000000001E-3</v>
      </c>
      <c r="R152" s="171">
        <f>Q152*H152</f>
        <v>0.13953499999999999</v>
      </c>
      <c r="S152" s="171">
        <v>0</v>
      </c>
      <c r="T152" s="172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3" t="s">
        <v>294</v>
      </c>
      <c r="AT152" s="173" t="s">
        <v>229</v>
      </c>
      <c r="AU152" s="173" t="s">
        <v>145</v>
      </c>
      <c r="AY152" s="17" t="s">
        <v>137</v>
      </c>
      <c r="BE152" s="174">
        <f>IF(N152="základná",J152,0)</f>
        <v>0</v>
      </c>
      <c r="BF152" s="174">
        <f>IF(N152="znížená",J152,0)</f>
        <v>0</v>
      </c>
      <c r="BG152" s="174">
        <f>IF(N152="zákl. prenesená",J152,0)</f>
        <v>0</v>
      </c>
      <c r="BH152" s="174">
        <f>IF(N152="zníž. prenesená",J152,0)</f>
        <v>0</v>
      </c>
      <c r="BI152" s="174">
        <f>IF(N152="nulová",J152,0)</f>
        <v>0</v>
      </c>
      <c r="BJ152" s="17" t="s">
        <v>145</v>
      </c>
      <c r="BK152" s="175">
        <f>ROUND(I152*H152,3)</f>
        <v>0</v>
      </c>
      <c r="BL152" s="17" t="s">
        <v>224</v>
      </c>
      <c r="BM152" s="173" t="s">
        <v>856</v>
      </c>
    </row>
    <row r="153" spans="1:65" s="13" customFormat="1">
      <c r="B153" s="176"/>
      <c r="D153" s="177" t="s">
        <v>147</v>
      </c>
      <c r="F153" s="179" t="s">
        <v>857</v>
      </c>
      <c r="H153" s="180">
        <v>55.814</v>
      </c>
      <c r="I153" s="181"/>
      <c r="L153" s="176"/>
      <c r="M153" s="182"/>
      <c r="N153" s="183"/>
      <c r="O153" s="183"/>
      <c r="P153" s="183"/>
      <c r="Q153" s="183"/>
      <c r="R153" s="183"/>
      <c r="S153" s="183"/>
      <c r="T153" s="184"/>
      <c r="AT153" s="178" t="s">
        <v>147</v>
      </c>
      <c r="AU153" s="178" t="s">
        <v>145</v>
      </c>
      <c r="AV153" s="13" t="s">
        <v>145</v>
      </c>
      <c r="AW153" s="13" t="s">
        <v>3</v>
      </c>
      <c r="AX153" s="13" t="s">
        <v>82</v>
      </c>
      <c r="AY153" s="178" t="s">
        <v>137</v>
      </c>
    </row>
    <row r="154" spans="1:65" s="2" customFormat="1" ht="21.75" customHeight="1">
      <c r="A154" s="32"/>
      <c r="B154" s="161"/>
      <c r="C154" s="162" t="s">
        <v>219</v>
      </c>
      <c r="D154" s="162" t="s">
        <v>140</v>
      </c>
      <c r="E154" s="163" t="s">
        <v>858</v>
      </c>
      <c r="F154" s="164" t="s">
        <v>859</v>
      </c>
      <c r="G154" s="165" t="s">
        <v>151</v>
      </c>
      <c r="H154" s="166">
        <v>54.188000000000002</v>
      </c>
      <c r="I154" s="167"/>
      <c r="J154" s="166">
        <f>ROUND(I154*H154,3)</f>
        <v>0</v>
      </c>
      <c r="K154" s="168"/>
      <c r="L154" s="33"/>
      <c r="M154" s="169" t="s">
        <v>1</v>
      </c>
      <c r="N154" s="170" t="s">
        <v>40</v>
      </c>
      <c r="O154" s="58"/>
      <c r="P154" s="171">
        <f>O154*H154</f>
        <v>0</v>
      </c>
      <c r="Q154" s="171">
        <v>8.0000000000000007E-5</v>
      </c>
      <c r="R154" s="171">
        <f>Q154*H154</f>
        <v>4.3350400000000009E-3</v>
      </c>
      <c r="S154" s="171">
        <v>0</v>
      </c>
      <c r="T154" s="172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3" t="s">
        <v>224</v>
      </c>
      <c r="AT154" s="173" t="s">
        <v>140</v>
      </c>
      <c r="AU154" s="173" t="s">
        <v>145</v>
      </c>
      <c r="AY154" s="17" t="s">
        <v>137</v>
      </c>
      <c r="BE154" s="174">
        <f>IF(N154="základná",J154,0)</f>
        <v>0</v>
      </c>
      <c r="BF154" s="174">
        <f>IF(N154="znížená",J154,0)</f>
        <v>0</v>
      </c>
      <c r="BG154" s="174">
        <f>IF(N154="zákl. prenesená",J154,0)</f>
        <v>0</v>
      </c>
      <c r="BH154" s="174">
        <f>IF(N154="zníž. prenesená",J154,0)</f>
        <v>0</v>
      </c>
      <c r="BI154" s="174">
        <f>IF(N154="nulová",J154,0)</f>
        <v>0</v>
      </c>
      <c r="BJ154" s="17" t="s">
        <v>145</v>
      </c>
      <c r="BK154" s="175">
        <f>ROUND(I154*H154,3)</f>
        <v>0</v>
      </c>
      <c r="BL154" s="17" t="s">
        <v>224</v>
      </c>
      <c r="BM154" s="173" t="s">
        <v>860</v>
      </c>
    </row>
    <row r="155" spans="1:65" s="2" customFormat="1" ht="21.75" customHeight="1">
      <c r="A155" s="32"/>
      <c r="B155" s="161"/>
      <c r="C155" s="162" t="s">
        <v>224</v>
      </c>
      <c r="D155" s="162" t="s">
        <v>140</v>
      </c>
      <c r="E155" s="163" t="s">
        <v>861</v>
      </c>
      <c r="F155" s="164" t="s">
        <v>862</v>
      </c>
      <c r="G155" s="165" t="s">
        <v>472</v>
      </c>
      <c r="H155" s="167"/>
      <c r="I155" s="167"/>
      <c r="J155" s="166">
        <f>ROUND(I155*H155,3)</f>
        <v>0</v>
      </c>
      <c r="K155" s="168"/>
      <c r="L155" s="33"/>
      <c r="M155" s="169" t="s">
        <v>1</v>
      </c>
      <c r="N155" s="170" t="s">
        <v>40</v>
      </c>
      <c r="O155" s="58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3" t="s">
        <v>224</v>
      </c>
      <c r="AT155" s="173" t="s">
        <v>140</v>
      </c>
      <c r="AU155" s="173" t="s">
        <v>145</v>
      </c>
      <c r="AY155" s="17" t="s">
        <v>137</v>
      </c>
      <c r="BE155" s="174">
        <f>IF(N155="základná",J155,0)</f>
        <v>0</v>
      </c>
      <c r="BF155" s="174">
        <f>IF(N155="znížená",J155,0)</f>
        <v>0</v>
      </c>
      <c r="BG155" s="174">
        <f>IF(N155="zákl. prenesená",J155,0)</f>
        <v>0</v>
      </c>
      <c r="BH155" s="174">
        <f>IF(N155="zníž. prenesená",J155,0)</f>
        <v>0</v>
      </c>
      <c r="BI155" s="174">
        <f>IF(N155="nulová",J155,0)</f>
        <v>0</v>
      </c>
      <c r="BJ155" s="17" t="s">
        <v>145</v>
      </c>
      <c r="BK155" s="175">
        <f>ROUND(I155*H155,3)</f>
        <v>0</v>
      </c>
      <c r="BL155" s="17" t="s">
        <v>224</v>
      </c>
      <c r="BM155" s="173" t="s">
        <v>863</v>
      </c>
    </row>
    <row r="156" spans="1:65" s="12" customFormat="1" ht="22.8" customHeight="1">
      <c r="B156" s="148"/>
      <c r="D156" s="149" t="s">
        <v>73</v>
      </c>
      <c r="E156" s="159" t="s">
        <v>707</v>
      </c>
      <c r="F156" s="159" t="s">
        <v>708</v>
      </c>
      <c r="I156" s="151"/>
      <c r="J156" s="160">
        <f>BK156</f>
        <v>0</v>
      </c>
      <c r="L156" s="148"/>
      <c r="M156" s="153"/>
      <c r="N156" s="154"/>
      <c r="O156" s="154"/>
      <c r="P156" s="155">
        <f>SUM(P157:P165)</f>
        <v>0</v>
      </c>
      <c r="Q156" s="154"/>
      <c r="R156" s="155">
        <f>SUM(R157:R165)</f>
        <v>0.11027664000000001</v>
      </c>
      <c r="S156" s="154"/>
      <c r="T156" s="156">
        <f>SUM(T157:T165)</f>
        <v>0</v>
      </c>
      <c r="AR156" s="149" t="s">
        <v>145</v>
      </c>
      <c r="AT156" s="157" t="s">
        <v>73</v>
      </c>
      <c r="AU156" s="157" t="s">
        <v>82</v>
      </c>
      <c r="AY156" s="149" t="s">
        <v>137</v>
      </c>
      <c r="BK156" s="158">
        <f>SUM(BK157:BK165)</f>
        <v>0</v>
      </c>
    </row>
    <row r="157" spans="1:65" s="2" customFormat="1" ht="21.75" customHeight="1">
      <c r="A157" s="32"/>
      <c r="B157" s="161"/>
      <c r="C157" s="162" t="s">
        <v>228</v>
      </c>
      <c r="D157" s="162" t="s">
        <v>140</v>
      </c>
      <c r="E157" s="163" t="s">
        <v>710</v>
      </c>
      <c r="F157" s="164" t="s">
        <v>711</v>
      </c>
      <c r="G157" s="165" t="s">
        <v>151</v>
      </c>
      <c r="H157" s="166">
        <v>164.59200000000001</v>
      </c>
      <c r="I157" s="167"/>
      <c r="J157" s="166">
        <f>ROUND(I157*H157,3)</f>
        <v>0</v>
      </c>
      <c r="K157" s="168"/>
      <c r="L157" s="33"/>
      <c r="M157" s="169" t="s">
        <v>1</v>
      </c>
      <c r="N157" s="170" t="s">
        <v>40</v>
      </c>
      <c r="O157" s="58"/>
      <c r="P157" s="171">
        <f>O157*H157</f>
        <v>0</v>
      </c>
      <c r="Q157" s="171">
        <v>1E-4</v>
      </c>
      <c r="R157" s="171">
        <f>Q157*H157</f>
        <v>1.6459200000000004E-2</v>
      </c>
      <c r="S157" s="171">
        <v>0</v>
      </c>
      <c r="T157" s="172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3" t="s">
        <v>224</v>
      </c>
      <c r="AT157" s="173" t="s">
        <v>140</v>
      </c>
      <c r="AU157" s="173" t="s">
        <v>145</v>
      </c>
      <c r="AY157" s="17" t="s">
        <v>137</v>
      </c>
      <c r="BE157" s="174">
        <f>IF(N157="základná",J157,0)</f>
        <v>0</v>
      </c>
      <c r="BF157" s="174">
        <f>IF(N157="znížená",J157,0)</f>
        <v>0</v>
      </c>
      <c r="BG157" s="174">
        <f>IF(N157="zákl. prenesená",J157,0)</f>
        <v>0</v>
      </c>
      <c r="BH157" s="174">
        <f>IF(N157="zníž. prenesená",J157,0)</f>
        <v>0</v>
      </c>
      <c r="BI157" s="174">
        <f>IF(N157="nulová",J157,0)</f>
        <v>0</v>
      </c>
      <c r="BJ157" s="17" t="s">
        <v>145</v>
      </c>
      <c r="BK157" s="175">
        <f>ROUND(I157*H157,3)</f>
        <v>0</v>
      </c>
      <c r="BL157" s="17" t="s">
        <v>224</v>
      </c>
      <c r="BM157" s="173" t="s">
        <v>864</v>
      </c>
    </row>
    <row r="158" spans="1:65" s="14" customFormat="1">
      <c r="B158" s="185"/>
      <c r="D158" s="177" t="s">
        <v>147</v>
      </c>
      <c r="E158" s="186" t="s">
        <v>1</v>
      </c>
      <c r="F158" s="187" t="s">
        <v>865</v>
      </c>
      <c r="H158" s="186" t="s">
        <v>1</v>
      </c>
      <c r="I158" s="188"/>
      <c r="L158" s="185"/>
      <c r="M158" s="189"/>
      <c r="N158" s="190"/>
      <c r="O158" s="190"/>
      <c r="P158" s="190"/>
      <c r="Q158" s="190"/>
      <c r="R158" s="190"/>
      <c r="S158" s="190"/>
      <c r="T158" s="191"/>
      <c r="AT158" s="186" t="s">
        <v>147</v>
      </c>
      <c r="AU158" s="186" t="s">
        <v>145</v>
      </c>
      <c r="AV158" s="14" t="s">
        <v>82</v>
      </c>
      <c r="AW158" s="14" t="s">
        <v>30</v>
      </c>
      <c r="AX158" s="14" t="s">
        <v>74</v>
      </c>
      <c r="AY158" s="186" t="s">
        <v>137</v>
      </c>
    </row>
    <row r="159" spans="1:65" s="13" customFormat="1">
      <c r="B159" s="176"/>
      <c r="D159" s="177" t="s">
        <v>147</v>
      </c>
      <c r="E159" s="178" t="s">
        <v>1</v>
      </c>
      <c r="F159" s="179" t="s">
        <v>866</v>
      </c>
      <c r="H159" s="180">
        <v>90.372</v>
      </c>
      <c r="I159" s="181"/>
      <c r="L159" s="176"/>
      <c r="M159" s="182"/>
      <c r="N159" s="183"/>
      <c r="O159" s="183"/>
      <c r="P159" s="183"/>
      <c r="Q159" s="183"/>
      <c r="R159" s="183"/>
      <c r="S159" s="183"/>
      <c r="T159" s="184"/>
      <c r="AT159" s="178" t="s">
        <v>147</v>
      </c>
      <c r="AU159" s="178" t="s">
        <v>145</v>
      </c>
      <c r="AV159" s="13" t="s">
        <v>145</v>
      </c>
      <c r="AW159" s="13" t="s">
        <v>30</v>
      </c>
      <c r="AX159" s="13" t="s">
        <v>74</v>
      </c>
      <c r="AY159" s="178" t="s">
        <v>137</v>
      </c>
    </row>
    <row r="160" spans="1:65" s="14" customFormat="1">
      <c r="B160" s="185"/>
      <c r="D160" s="177" t="s">
        <v>147</v>
      </c>
      <c r="E160" s="186" t="s">
        <v>1</v>
      </c>
      <c r="F160" s="187" t="s">
        <v>867</v>
      </c>
      <c r="H160" s="186" t="s">
        <v>1</v>
      </c>
      <c r="I160" s="188"/>
      <c r="L160" s="185"/>
      <c r="M160" s="189"/>
      <c r="N160" s="190"/>
      <c r="O160" s="190"/>
      <c r="P160" s="190"/>
      <c r="Q160" s="190"/>
      <c r="R160" s="190"/>
      <c r="S160" s="190"/>
      <c r="T160" s="191"/>
      <c r="AT160" s="186" t="s">
        <v>147</v>
      </c>
      <c r="AU160" s="186" t="s">
        <v>145</v>
      </c>
      <c r="AV160" s="14" t="s">
        <v>82</v>
      </c>
      <c r="AW160" s="14" t="s">
        <v>30</v>
      </c>
      <c r="AX160" s="14" t="s">
        <v>74</v>
      </c>
      <c r="AY160" s="186" t="s">
        <v>137</v>
      </c>
    </row>
    <row r="161" spans="1:65" s="13" customFormat="1">
      <c r="B161" s="176"/>
      <c r="D161" s="177" t="s">
        <v>147</v>
      </c>
      <c r="E161" s="178" t="s">
        <v>1</v>
      </c>
      <c r="F161" s="179" t="s">
        <v>868</v>
      </c>
      <c r="H161" s="180">
        <v>74.22</v>
      </c>
      <c r="I161" s="181"/>
      <c r="L161" s="176"/>
      <c r="M161" s="182"/>
      <c r="N161" s="183"/>
      <c r="O161" s="183"/>
      <c r="P161" s="183"/>
      <c r="Q161" s="183"/>
      <c r="R161" s="183"/>
      <c r="S161" s="183"/>
      <c r="T161" s="184"/>
      <c r="AT161" s="178" t="s">
        <v>147</v>
      </c>
      <c r="AU161" s="178" t="s">
        <v>145</v>
      </c>
      <c r="AV161" s="13" t="s">
        <v>145</v>
      </c>
      <c r="AW161" s="13" t="s">
        <v>30</v>
      </c>
      <c r="AX161" s="13" t="s">
        <v>74</v>
      </c>
      <c r="AY161" s="178" t="s">
        <v>137</v>
      </c>
    </row>
    <row r="162" spans="1:65" s="15" customFormat="1">
      <c r="B162" s="192"/>
      <c r="D162" s="177" t="s">
        <v>147</v>
      </c>
      <c r="E162" s="193" t="s">
        <v>1</v>
      </c>
      <c r="F162" s="194" t="s">
        <v>181</v>
      </c>
      <c r="H162" s="195">
        <v>164.59200000000001</v>
      </c>
      <c r="I162" s="196"/>
      <c r="L162" s="192"/>
      <c r="M162" s="197"/>
      <c r="N162" s="198"/>
      <c r="O162" s="198"/>
      <c r="P162" s="198"/>
      <c r="Q162" s="198"/>
      <c r="R162" s="198"/>
      <c r="S162" s="198"/>
      <c r="T162" s="199"/>
      <c r="AT162" s="193" t="s">
        <v>147</v>
      </c>
      <c r="AU162" s="193" t="s">
        <v>145</v>
      </c>
      <c r="AV162" s="15" t="s">
        <v>144</v>
      </c>
      <c r="AW162" s="15" t="s">
        <v>30</v>
      </c>
      <c r="AX162" s="15" t="s">
        <v>82</v>
      </c>
      <c r="AY162" s="193" t="s">
        <v>137</v>
      </c>
    </row>
    <row r="163" spans="1:65" s="2" customFormat="1" ht="21.75" customHeight="1">
      <c r="A163" s="32"/>
      <c r="B163" s="161"/>
      <c r="C163" s="162" t="s">
        <v>233</v>
      </c>
      <c r="D163" s="162" t="s">
        <v>140</v>
      </c>
      <c r="E163" s="163" t="s">
        <v>869</v>
      </c>
      <c r="F163" s="164" t="s">
        <v>870</v>
      </c>
      <c r="G163" s="165" t="s">
        <v>151</v>
      </c>
      <c r="H163" s="166">
        <v>164.59200000000001</v>
      </c>
      <c r="I163" s="167"/>
      <c r="J163" s="166">
        <f>ROUND(I163*H163,3)</f>
        <v>0</v>
      </c>
      <c r="K163" s="168"/>
      <c r="L163" s="33"/>
      <c r="M163" s="169" t="s">
        <v>1</v>
      </c>
      <c r="N163" s="170" t="s">
        <v>40</v>
      </c>
      <c r="O163" s="58"/>
      <c r="P163" s="171">
        <f>O163*H163</f>
        <v>0</v>
      </c>
      <c r="Q163" s="171">
        <v>3.0000000000000001E-5</v>
      </c>
      <c r="R163" s="171">
        <f>Q163*H163</f>
        <v>4.9377600000000002E-3</v>
      </c>
      <c r="S163" s="171">
        <v>0</v>
      </c>
      <c r="T163" s="17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3" t="s">
        <v>224</v>
      </c>
      <c r="AT163" s="173" t="s">
        <v>140</v>
      </c>
      <c r="AU163" s="173" t="s">
        <v>145</v>
      </c>
      <c r="AY163" s="17" t="s">
        <v>137</v>
      </c>
      <c r="BE163" s="174">
        <f>IF(N163="základná",J163,0)</f>
        <v>0</v>
      </c>
      <c r="BF163" s="174">
        <f>IF(N163="znížená",J163,0)</f>
        <v>0</v>
      </c>
      <c r="BG163" s="174">
        <f>IF(N163="zákl. prenesená",J163,0)</f>
        <v>0</v>
      </c>
      <c r="BH163" s="174">
        <f>IF(N163="zníž. prenesená",J163,0)</f>
        <v>0</v>
      </c>
      <c r="BI163" s="174">
        <f>IF(N163="nulová",J163,0)</f>
        <v>0</v>
      </c>
      <c r="BJ163" s="17" t="s">
        <v>145</v>
      </c>
      <c r="BK163" s="175">
        <f>ROUND(I163*H163,3)</f>
        <v>0</v>
      </c>
      <c r="BL163" s="17" t="s">
        <v>224</v>
      </c>
      <c r="BM163" s="173" t="s">
        <v>871</v>
      </c>
    </row>
    <row r="164" spans="1:65" s="2" customFormat="1" ht="33" customHeight="1">
      <c r="A164" s="32"/>
      <c r="B164" s="161"/>
      <c r="C164" s="162" t="s">
        <v>237</v>
      </c>
      <c r="D164" s="162" t="s">
        <v>140</v>
      </c>
      <c r="E164" s="163" t="s">
        <v>714</v>
      </c>
      <c r="F164" s="164" t="s">
        <v>715</v>
      </c>
      <c r="G164" s="165" t="s">
        <v>151</v>
      </c>
      <c r="H164" s="166">
        <v>164.59200000000001</v>
      </c>
      <c r="I164" s="167"/>
      <c r="J164" s="166">
        <f>ROUND(I164*H164,3)</f>
        <v>0</v>
      </c>
      <c r="K164" s="168"/>
      <c r="L164" s="33"/>
      <c r="M164" s="169" t="s">
        <v>1</v>
      </c>
      <c r="N164" s="170" t="s">
        <v>40</v>
      </c>
      <c r="O164" s="58"/>
      <c r="P164" s="171">
        <f>O164*H164</f>
        <v>0</v>
      </c>
      <c r="Q164" s="171">
        <v>2.1000000000000001E-4</v>
      </c>
      <c r="R164" s="171">
        <f>Q164*H164</f>
        <v>3.4564320000000003E-2</v>
      </c>
      <c r="S164" s="171">
        <v>0</v>
      </c>
      <c r="T164" s="17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3" t="s">
        <v>224</v>
      </c>
      <c r="AT164" s="173" t="s">
        <v>140</v>
      </c>
      <c r="AU164" s="173" t="s">
        <v>145</v>
      </c>
      <c r="AY164" s="17" t="s">
        <v>137</v>
      </c>
      <c r="BE164" s="174">
        <f>IF(N164="základná",J164,0)</f>
        <v>0</v>
      </c>
      <c r="BF164" s="174">
        <f>IF(N164="znížená",J164,0)</f>
        <v>0</v>
      </c>
      <c r="BG164" s="174">
        <f>IF(N164="zákl. prenesená",J164,0)</f>
        <v>0</v>
      </c>
      <c r="BH164" s="174">
        <f>IF(N164="zníž. prenesená",J164,0)</f>
        <v>0</v>
      </c>
      <c r="BI164" s="174">
        <f>IF(N164="nulová",J164,0)</f>
        <v>0</v>
      </c>
      <c r="BJ164" s="17" t="s">
        <v>145</v>
      </c>
      <c r="BK164" s="175">
        <f>ROUND(I164*H164,3)</f>
        <v>0</v>
      </c>
      <c r="BL164" s="17" t="s">
        <v>224</v>
      </c>
      <c r="BM164" s="173" t="s">
        <v>872</v>
      </c>
    </row>
    <row r="165" spans="1:65" s="2" customFormat="1" ht="33" customHeight="1">
      <c r="A165" s="32"/>
      <c r="B165" s="161"/>
      <c r="C165" s="162" t="s">
        <v>7</v>
      </c>
      <c r="D165" s="162" t="s">
        <v>140</v>
      </c>
      <c r="E165" s="163" t="s">
        <v>873</v>
      </c>
      <c r="F165" s="164" t="s">
        <v>874</v>
      </c>
      <c r="G165" s="165" t="s">
        <v>151</v>
      </c>
      <c r="H165" s="166">
        <v>164.59200000000001</v>
      </c>
      <c r="I165" s="167"/>
      <c r="J165" s="166">
        <f>ROUND(I165*H165,3)</f>
        <v>0</v>
      </c>
      <c r="K165" s="168"/>
      <c r="L165" s="33"/>
      <c r="M165" s="169" t="s">
        <v>1</v>
      </c>
      <c r="N165" s="170" t="s">
        <v>40</v>
      </c>
      <c r="O165" s="58"/>
      <c r="P165" s="171">
        <f>O165*H165</f>
        <v>0</v>
      </c>
      <c r="Q165" s="171">
        <v>3.3E-4</v>
      </c>
      <c r="R165" s="171">
        <f>Q165*H165</f>
        <v>5.4315360000000007E-2</v>
      </c>
      <c r="S165" s="171">
        <v>0</v>
      </c>
      <c r="T165" s="172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3" t="s">
        <v>224</v>
      </c>
      <c r="AT165" s="173" t="s">
        <v>140</v>
      </c>
      <c r="AU165" s="173" t="s">
        <v>145</v>
      </c>
      <c r="AY165" s="17" t="s">
        <v>137</v>
      </c>
      <c r="BE165" s="174">
        <f>IF(N165="základná",J165,0)</f>
        <v>0</v>
      </c>
      <c r="BF165" s="174">
        <f>IF(N165="znížená",J165,0)</f>
        <v>0</v>
      </c>
      <c r="BG165" s="174">
        <f>IF(N165="zákl. prenesená",J165,0)</f>
        <v>0</v>
      </c>
      <c r="BH165" s="174">
        <f>IF(N165="zníž. prenesená",J165,0)</f>
        <v>0</v>
      </c>
      <c r="BI165" s="174">
        <f>IF(N165="nulová",J165,0)</f>
        <v>0</v>
      </c>
      <c r="BJ165" s="17" t="s">
        <v>145</v>
      </c>
      <c r="BK165" s="175">
        <f>ROUND(I165*H165,3)</f>
        <v>0</v>
      </c>
      <c r="BL165" s="17" t="s">
        <v>224</v>
      </c>
      <c r="BM165" s="173" t="s">
        <v>875</v>
      </c>
    </row>
    <row r="166" spans="1:65" s="12" customFormat="1" ht="25.95" customHeight="1">
      <c r="B166" s="148"/>
      <c r="D166" s="149" t="s">
        <v>73</v>
      </c>
      <c r="E166" s="150" t="s">
        <v>229</v>
      </c>
      <c r="F166" s="150" t="s">
        <v>717</v>
      </c>
      <c r="I166" s="151"/>
      <c r="J166" s="152">
        <f>BK166</f>
        <v>0</v>
      </c>
      <c r="L166" s="148"/>
      <c r="M166" s="153"/>
      <c r="N166" s="154"/>
      <c r="O166" s="154"/>
      <c r="P166" s="155">
        <f>P167</f>
        <v>0</v>
      </c>
      <c r="Q166" s="154"/>
      <c r="R166" s="155">
        <f>R167</f>
        <v>0</v>
      </c>
      <c r="S166" s="154"/>
      <c r="T166" s="156">
        <f>T167</f>
        <v>0</v>
      </c>
      <c r="AR166" s="149" t="s">
        <v>138</v>
      </c>
      <c r="AT166" s="157" t="s">
        <v>73</v>
      </c>
      <c r="AU166" s="157" t="s">
        <v>74</v>
      </c>
      <c r="AY166" s="149" t="s">
        <v>137</v>
      </c>
      <c r="BK166" s="158">
        <f>BK167</f>
        <v>0</v>
      </c>
    </row>
    <row r="167" spans="1:65" s="12" customFormat="1" ht="22.8" customHeight="1">
      <c r="B167" s="148"/>
      <c r="D167" s="149" t="s">
        <v>73</v>
      </c>
      <c r="E167" s="159" t="s">
        <v>718</v>
      </c>
      <c r="F167" s="159" t="s">
        <v>719</v>
      </c>
      <c r="I167" s="151"/>
      <c r="J167" s="160">
        <f>BK167</f>
        <v>0</v>
      </c>
      <c r="L167" s="148"/>
      <c r="M167" s="153"/>
      <c r="N167" s="154"/>
      <c r="O167" s="154"/>
      <c r="P167" s="155">
        <f>SUM(P168:P194)</f>
        <v>0</v>
      </c>
      <c r="Q167" s="154"/>
      <c r="R167" s="155">
        <f>SUM(R168:R194)</f>
        <v>0</v>
      </c>
      <c r="S167" s="154"/>
      <c r="T167" s="156">
        <f>SUM(T168:T194)</f>
        <v>0</v>
      </c>
      <c r="AR167" s="149" t="s">
        <v>138</v>
      </c>
      <c r="AT167" s="157" t="s">
        <v>73</v>
      </c>
      <c r="AU167" s="157" t="s">
        <v>82</v>
      </c>
      <c r="AY167" s="149" t="s">
        <v>137</v>
      </c>
      <c r="BK167" s="158">
        <f>SUM(BK168:BK194)</f>
        <v>0</v>
      </c>
    </row>
    <row r="168" spans="1:65" s="2" customFormat="1" ht="16.5" customHeight="1">
      <c r="A168" s="32"/>
      <c r="B168" s="161"/>
      <c r="C168" s="162" t="s">
        <v>245</v>
      </c>
      <c r="D168" s="162" t="s">
        <v>140</v>
      </c>
      <c r="E168" s="163" t="s">
        <v>309</v>
      </c>
      <c r="F168" s="164" t="s">
        <v>721</v>
      </c>
      <c r="G168" s="165" t="s">
        <v>156</v>
      </c>
      <c r="H168" s="166">
        <v>1</v>
      </c>
      <c r="I168" s="167"/>
      <c r="J168" s="166">
        <f t="shared" ref="J168:J194" si="0">ROUND(I168*H168,3)</f>
        <v>0</v>
      </c>
      <c r="K168" s="168"/>
      <c r="L168" s="33"/>
      <c r="M168" s="169" t="s">
        <v>1</v>
      </c>
      <c r="N168" s="170" t="s">
        <v>40</v>
      </c>
      <c r="O168" s="58"/>
      <c r="P168" s="171">
        <f t="shared" ref="P168:P194" si="1">O168*H168</f>
        <v>0</v>
      </c>
      <c r="Q168" s="171">
        <v>0</v>
      </c>
      <c r="R168" s="171">
        <f t="shared" ref="R168:R194" si="2">Q168*H168</f>
        <v>0</v>
      </c>
      <c r="S168" s="171">
        <v>0</v>
      </c>
      <c r="T168" s="172">
        <f t="shared" ref="T168:T194" si="3"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3" t="s">
        <v>443</v>
      </c>
      <c r="AT168" s="173" t="s">
        <v>140</v>
      </c>
      <c r="AU168" s="173" t="s">
        <v>145</v>
      </c>
      <c r="AY168" s="17" t="s">
        <v>137</v>
      </c>
      <c r="BE168" s="174">
        <f t="shared" ref="BE168:BE194" si="4">IF(N168="základná",J168,0)</f>
        <v>0</v>
      </c>
      <c r="BF168" s="174">
        <f t="shared" ref="BF168:BF194" si="5">IF(N168="znížená",J168,0)</f>
        <v>0</v>
      </c>
      <c r="BG168" s="174">
        <f t="shared" ref="BG168:BG194" si="6">IF(N168="zákl. prenesená",J168,0)</f>
        <v>0</v>
      </c>
      <c r="BH168" s="174">
        <f t="shared" ref="BH168:BH194" si="7">IF(N168="zníž. prenesená",J168,0)</f>
        <v>0</v>
      </c>
      <c r="BI168" s="174">
        <f t="shared" ref="BI168:BI194" si="8">IF(N168="nulová",J168,0)</f>
        <v>0</v>
      </c>
      <c r="BJ168" s="17" t="s">
        <v>145</v>
      </c>
      <c r="BK168" s="175">
        <f t="shared" ref="BK168:BK194" si="9">ROUND(I168*H168,3)</f>
        <v>0</v>
      </c>
      <c r="BL168" s="17" t="s">
        <v>443</v>
      </c>
      <c r="BM168" s="173" t="s">
        <v>876</v>
      </c>
    </row>
    <row r="169" spans="1:65" s="2" customFormat="1" ht="16.5" customHeight="1">
      <c r="A169" s="32"/>
      <c r="B169" s="161"/>
      <c r="C169" s="162" t="s">
        <v>249</v>
      </c>
      <c r="D169" s="162" t="s">
        <v>140</v>
      </c>
      <c r="E169" s="163" t="s">
        <v>313</v>
      </c>
      <c r="F169" s="164" t="s">
        <v>724</v>
      </c>
      <c r="G169" s="165" t="s">
        <v>156</v>
      </c>
      <c r="H169" s="166">
        <v>6</v>
      </c>
      <c r="I169" s="167"/>
      <c r="J169" s="166">
        <f t="shared" si="0"/>
        <v>0</v>
      </c>
      <c r="K169" s="168"/>
      <c r="L169" s="33"/>
      <c r="M169" s="169" t="s">
        <v>1</v>
      </c>
      <c r="N169" s="170" t="s">
        <v>40</v>
      </c>
      <c r="O169" s="58"/>
      <c r="P169" s="171">
        <f t="shared" si="1"/>
        <v>0</v>
      </c>
      <c r="Q169" s="171">
        <v>0</v>
      </c>
      <c r="R169" s="171">
        <f t="shared" si="2"/>
        <v>0</v>
      </c>
      <c r="S169" s="171">
        <v>0</v>
      </c>
      <c r="T169" s="172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3" t="s">
        <v>443</v>
      </c>
      <c r="AT169" s="173" t="s">
        <v>140</v>
      </c>
      <c r="AU169" s="173" t="s">
        <v>145</v>
      </c>
      <c r="AY169" s="17" t="s">
        <v>137</v>
      </c>
      <c r="BE169" s="174">
        <f t="shared" si="4"/>
        <v>0</v>
      </c>
      <c r="BF169" s="174">
        <f t="shared" si="5"/>
        <v>0</v>
      </c>
      <c r="BG169" s="174">
        <f t="shared" si="6"/>
        <v>0</v>
      </c>
      <c r="BH169" s="174">
        <f t="shared" si="7"/>
        <v>0</v>
      </c>
      <c r="BI169" s="174">
        <f t="shared" si="8"/>
        <v>0</v>
      </c>
      <c r="BJ169" s="17" t="s">
        <v>145</v>
      </c>
      <c r="BK169" s="175">
        <f t="shared" si="9"/>
        <v>0</v>
      </c>
      <c r="BL169" s="17" t="s">
        <v>443</v>
      </c>
      <c r="BM169" s="173" t="s">
        <v>877</v>
      </c>
    </row>
    <row r="170" spans="1:65" s="2" customFormat="1" ht="16.5" customHeight="1">
      <c r="A170" s="32"/>
      <c r="B170" s="161"/>
      <c r="C170" s="162" t="s">
        <v>253</v>
      </c>
      <c r="D170" s="162" t="s">
        <v>140</v>
      </c>
      <c r="E170" s="163" t="s">
        <v>317</v>
      </c>
      <c r="F170" s="164" t="s">
        <v>730</v>
      </c>
      <c r="G170" s="165" t="s">
        <v>156</v>
      </c>
      <c r="H170" s="166">
        <v>1</v>
      </c>
      <c r="I170" s="167"/>
      <c r="J170" s="166">
        <f t="shared" si="0"/>
        <v>0</v>
      </c>
      <c r="K170" s="168"/>
      <c r="L170" s="33"/>
      <c r="M170" s="169" t="s">
        <v>1</v>
      </c>
      <c r="N170" s="170" t="s">
        <v>40</v>
      </c>
      <c r="O170" s="58"/>
      <c r="P170" s="171">
        <f t="shared" si="1"/>
        <v>0</v>
      </c>
      <c r="Q170" s="171">
        <v>0</v>
      </c>
      <c r="R170" s="171">
        <f t="shared" si="2"/>
        <v>0</v>
      </c>
      <c r="S170" s="171">
        <v>0</v>
      </c>
      <c r="T170" s="172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3" t="s">
        <v>443</v>
      </c>
      <c r="AT170" s="173" t="s">
        <v>140</v>
      </c>
      <c r="AU170" s="173" t="s">
        <v>145</v>
      </c>
      <c r="AY170" s="17" t="s">
        <v>137</v>
      </c>
      <c r="BE170" s="174">
        <f t="shared" si="4"/>
        <v>0</v>
      </c>
      <c r="BF170" s="174">
        <f t="shared" si="5"/>
        <v>0</v>
      </c>
      <c r="BG170" s="174">
        <f t="shared" si="6"/>
        <v>0</v>
      </c>
      <c r="BH170" s="174">
        <f t="shared" si="7"/>
        <v>0</v>
      </c>
      <c r="BI170" s="174">
        <f t="shared" si="8"/>
        <v>0</v>
      </c>
      <c r="BJ170" s="17" t="s">
        <v>145</v>
      </c>
      <c r="BK170" s="175">
        <f t="shared" si="9"/>
        <v>0</v>
      </c>
      <c r="BL170" s="17" t="s">
        <v>443</v>
      </c>
      <c r="BM170" s="173" t="s">
        <v>878</v>
      </c>
    </row>
    <row r="171" spans="1:65" s="2" customFormat="1" ht="21.75" customHeight="1">
      <c r="A171" s="32"/>
      <c r="B171" s="161"/>
      <c r="C171" s="162" t="s">
        <v>257</v>
      </c>
      <c r="D171" s="162" t="s">
        <v>140</v>
      </c>
      <c r="E171" s="163" t="s">
        <v>322</v>
      </c>
      <c r="F171" s="164" t="s">
        <v>733</v>
      </c>
      <c r="G171" s="165" t="s">
        <v>156</v>
      </c>
      <c r="H171" s="166">
        <v>5</v>
      </c>
      <c r="I171" s="167"/>
      <c r="J171" s="166">
        <f t="shared" si="0"/>
        <v>0</v>
      </c>
      <c r="K171" s="168"/>
      <c r="L171" s="33"/>
      <c r="M171" s="169" t="s">
        <v>1</v>
      </c>
      <c r="N171" s="170" t="s">
        <v>40</v>
      </c>
      <c r="O171" s="58"/>
      <c r="P171" s="171">
        <f t="shared" si="1"/>
        <v>0</v>
      </c>
      <c r="Q171" s="171">
        <v>0</v>
      </c>
      <c r="R171" s="171">
        <f t="shared" si="2"/>
        <v>0</v>
      </c>
      <c r="S171" s="171">
        <v>0</v>
      </c>
      <c r="T171" s="172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3" t="s">
        <v>443</v>
      </c>
      <c r="AT171" s="173" t="s">
        <v>140</v>
      </c>
      <c r="AU171" s="173" t="s">
        <v>145</v>
      </c>
      <c r="AY171" s="17" t="s">
        <v>137</v>
      </c>
      <c r="BE171" s="174">
        <f t="shared" si="4"/>
        <v>0</v>
      </c>
      <c r="BF171" s="174">
        <f t="shared" si="5"/>
        <v>0</v>
      </c>
      <c r="BG171" s="174">
        <f t="shared" si="6"/>
        <v>0</v>
      </c>
      <c r="BH171" s="174">
        <f t="shared" si="7"/>
        <v>0</v>
      </c>
      <c r="BI171" s="174">
        <f t="shared" si="8"/>
        <v>0</v>
      </c>
      <c r="BJ171" s="17" t="s">
        <v>145</v>
      </c>
      <c r="BK171" s="175">
        <f t="shared" si="9"/>
        <v>0</v>
      </c>
      <c r="BL171" s="17" t="s">
        <v>443</v>
      </c>
      <c r="BM171" s="173" t="s">
        <v>879</v>
      </c>
    </row>
    <row r="172" spans="1:65" s="2" customFormat="1" ht="16.5" customHeight="1">
      <c r="A172" s="32"/>
      <c r="B172" s="161"/>
      <c r="C172" s="162" t="s">
        <v>262</v>
      </c>
      <c r="D172" s="162" t="s">
        <v>140</v>
      </c>
      <c r="E172" s="163" t="s">
        <v>326</v>
      </c>
      <c r="F172" s="164" t="s">
        <v>736</v>
      </c>
      <c r="G172" s="165" t="s">
        <v>156</v>
      </c>
      <c r="H172" s="166">
        <v>6</v>
      </c>
      <c r="I172" s="167"/>
      <c r="J172" s="166">
        <f t="shared" si="0"/>
        <v>0</v>
      </c>
      <c r="K172" s="168"/>
      <c r="L172" s="33"/>
      <c r="M172" s="169" t="s">
        <v>1</v>
      </c>
      <c r="N172" s="170" t="s">
        <v>40</v>
      </c>
      <c r="O172" s="58"/>
      <c r="P172" s="171">
        <f t="shared" si="1"/>
        <v>0</v>
      </c>
      <c r="Q172" s="171">
        <v>0</v>
      </c>
      <c r="R172" s="171">
        <f t="shared" si="2"/>
        <v>0</v>
      </c>
      <c r="S172" s="171">
        <v>0</v>
      </c>
      <c r="T172" s="172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3" t="s">
        <v>443</v>
      </c>
      <c r="AT172" s="173" t="s">
        <v>140</v>
      </c>
      <c r="AU172" s="173" t="s">
        <v>145</v>
      </c>
      <c r="AY172" s="17" t="s">
        <v>137</v>
      </c>
      <c r="BE172" s="174">
        <f t="shared" si="4"/>
        <v>0</v>
      </c>
      <c r="BF172" s="174">
        <f t="shared" si="5"/>
        <v>0</v>
      </c>
      <c r="BG172" s="174">
        <f t="shared" si="6"/>
        <v>0</v>
      </c>
      <c r="BH172" s="174">
        <f t="shared" si="7"/>
        <v>0</v>
      </c>
      <c r="BI172" s="174">
        <f t="shared" si="8"/>
        <v>0</v>
      </c>
      <c r="BJ172" s="17" t="s">
        <v>145</v>
      </c>
      <c r="BK172" s="175">
        <f t="shared" si="9"/>
        <v>0</v>
      </c>
      <c r="BL172" s="17" t="s">
        <v>443</v>
      </c>
      <c r="BM172" s="173" t="s">
        <v>880</v>
      </c>
    </row>
    <row r="173" spans="1:65" s="2" customFormat="1" ht="16.5" customHeight="1">
      <c r="A173" s="32"/>
      <c r="B173" s="161"/>
      <c r="C173" s="162" t="s">
        <v>268</v>
      </c>
      <c r="D173" s="162" t="s">
        <v>140</v>
      </c>
      <c r="E173" s="163" t="s">
        <v>330</v>
      </c>
      <c r="F173" s="164" t="s">
        <v>745</v>
      </c>
      <c r="G173" s="165" t="s">
        <v>156</v>
      </c>
      <c r="H173" s="166">
        <v>1</v>
      </c>
      <c r="I173" s="167"/>
      <c r="J173" s="166">
        <f t="shared" si="0"/>
        <v>0</v>
      </c>
      <c r="K173" s="168"/>
      <c r="L173" s="33"/>
      <c r="M173" s="169" t="s">
        <v>1</v>
      </c>
      <c r="N173" s="170" t="s">
        <v>40</v>
      </c>
      <c r="O173" s="58"/>
      <c r="P173" s="171">
        <f t="shared" si="1"/>
        <v>0</v>
      </c>
      <c r="Q173" s="171">
        <v>0</v>
      </c>
      <c r="R173" s="171">
        <f t="shared" si="2"/>
        <v>0</v>
      </c>
      <c r="S173" s="171">
        <v>0</v>
      </c>
      <c r="T173" s="172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3" t="s">
        <v>443</v>
      </c>
      <c r="AT173" s="173" t="s">
        <v>140</v>
      </c>
      <c r="AU173" s="173" t="s">
        <v>145</v>
      </c>
      <c r="AY173" s="17" t="s">
        <v>137</v>
      </c>
      <c r="BE173" s="174">
        <f t="shared" si="4"/>
        <v>0</v>
      </c>
      <c r="BF173" s="174">
        <f t="shared" si="5"/>
        <v>0</v>
      </c>
      <c r="BG173" s="174">
        <f t="shared" si="6"/>
        <v>0</v>
      </c>
      <c r="BH173" s="174">
        <f t="shared" si="7"/>
        <v>0</v>
      </c>
      <c r="BI173" s="174">
        <f t="shared" si="8"/>
        <v>0</v>
      </c>
      <c r="BJ173" s="17" t="s">
        <v>145</v>
      </c>
      <c r="BK173" s="175">
        <f t="shared" si="9"/>
        <v>0</v>
      </c>
      <c r="BL173" s="17" t="s">
        <v>443</v>
      </c>
      <c r="BM173" s="173" t="s">
        <v>881</v>
      </c>
    </row>
    <row r="174" spans="1:65" s="2" customFormat="1" ht="16.5" customHeight="1">
      <c r="A174" s="32"/>
      <c r="B174" s="161"/>
      <c r="C174" s="162" t="s">
        <v>272</v>
      </c>
      <c r="D174" s="162" t="s">
        <v>140</v>
      </c>
      <c r="E174" s="163" t="s">
        <v>335</v>
      </c>
      <c r="F174" s="164" t="s">
        <v>754</v>
      </c>
      <c r="G174" s="165" t="s">
        <v>143</v>
      </c>
      <c r="H174" s="166">
        <v>90</v>
      </c>
      <c r="I174" s="167"/>
      <c r="J174" s="166">
        <f t="shared" si="0"/>
        <v>0</v>
      </c>
      <c r="K174" s="168"/>
      <c r="L174" s="33"/>
      <c r="M174" s="169" t="s">
        <v>1</v>
      </c>
      <c r="N174" s="170" t="s">
        <v>40</v>
      </c>
      <c r="O174" s="58"/>
      <c r="P174" s="171">
        <f t="shared" si="1"/>
        <v>0</v>
      </c>
      <c r="Q174" s="171">
        <v>0</v>
      </c>
      <c r="R174" s="171">
        <f t="shared" si="2"/>
        <v>0</v>
      </c>
      <c r="S174" s="171">
        <v>0</v>
      </c>
      <c r="T174" s="172">
        <f t="shared" si="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3" t="s">
        <v>443</v>
      </c>
      <c r="AT174" s="173" t="s">
        <v>140</v>
      </c>
      <c r="AU174" s="173" t="s">
        <v>145</v>
      </c>
      <c r="AY174" s="17" t="s">
        <v>137</v>
      </c>
      <c r="BE174" s="174">
        <f t="shared" si="4"/>
        <v>0</v>
      </c>
      <c r="BF174" s="174">
        <f t="shared" si="5"/>
        <v>0</v>
      </c>
      <c r="BG174" s="174">
        <f t="shared" si="6"/>
        <v>0</v>
      </c>
      <c r="BH174" s="174">
        <f t="shared" si="7"/>
        <v>0</v>
      </c>
      <c r="BI174" s="174">
        <f t="shared" si="8"/>
        <v>0</v>
      </c>
      <c r="BJ174" s="17" t="s">
        <v>145</v>
      </c>
      <c r="BK174" s="175">
        <f t="shared" si="9"/>
        <v>0</v>
      </c>
      <c r="BL174" s="17" t="s">
        <v>443</v>
      </c>
      <c r="BM174" s="173" t="s">
        <v>882</v>
      </c>
    </row>
    <row r="175" spans="1:65" s="2" customFormat="1" ht="16.5" customHeight="1">
      <c r="A175" s="32"/>
      <c r="B175" s="161"/>
      <c r="C175" s="162" t="s">
        <v>278</v>
      </c>
      <c r="D175" s="162" t="s">
        <v>140</v>
      </c>
      <c r="E175" s="163" t="s">
        <v>340</v>
      </c>
      <c r="F175" s="164" t="s">
        <v>757</v>
      </c>
      <c r="G175" s="165" t="s">
        <v>143</v>
      </c>
      <c r="H175" s="166">
        <v>40</v>
      </c>
      <c r="I175" s="167"/>
      <c r="J175" s="166">
        <f t="shared" si="0"/>
        <v>0</v>
      </c>
      <c r="K175" s="168"/>
      <c r="L175" s="33"/>
      <c r="M175" s="169" t="s">
        <v>1</v>
      </c>
      <c r="N175" s="170" t="s">
        <v>40</v>
      </c>
      <c r="O175" s="58"/>
      <c r="P175" s="171">
        <f t="shared" si="1"/>
        <v>0</v>
      </c>
      <c r="Q175" s="171">
        <v>0</v>
      </c>
      <c r="R175" s="171">
        <f t="shared" si="2"/>
        <v>0</v>
      </c>
      <c r="S175" s="171">
        <v>0</v>
      </c>
      <c r="T175" s="172">
        <f t="shared" si="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3" t="s">
        <v>443</v>
      </c>
      <c r="AT175" s="173" t="s">
        <v>140</v>
      </c>
      <c r="AU175" s="173" t="s">
        <v>145</v>
      </c>
      <c r="AY175" s="17" t="s">
        <v>137</v>
      </c>
      <c r="BE175" s="174">
        <f t="shared" si="4"/>
        <v>0</v>
      </c>
      <c r="BF175" s="174">
        <f t="shared" si="5"/>
        <v>0</v>
      </c>
      <c r="BG175" s="174">
        <f t="shared" si="6"/>
        <v>0</v>
      </c>
      <c r="BH175" s="174">
        <f t="shared" si="7"/>
        <v>0</v>
      </c>
      <c r="BI175" s="174">
        <f t="shared" si="8"/>
        <v>0</v>
      </c>
      <c r="BJ175" s="17" t="s">
        <v>145</v>
      </c>
      <c r="BK175" s="175">
        <f t="shared" si="9"/>
        <v>0</v>
      </c>
      <c r="BL175" s="17" t="s">
        <v>443</v>
      </c>
      <c r="BM175" s="173" t="s">
        <v>883</v>
      </c>
    </row>
    <row r="176" spans="1:65" s="2" customFormat="1" ht="16.5" customHeight="1">
      <c r="A176" s="32"/>
      <c r="B176" s="161"/>
      <c r="C176" s="162" t="s">
        <v>282</v>
      </c>
      <c r="D176" s="162" t="s">
        <v>140</v>
      </c>
      <c r="E176" s="163" t="s">
        <v>344</v>
      </c>
      <c r="F176" s="164" t="s">
        <v>760</v>
      </c>
      <c r="G176" s="165" t="s">
        <v>143</v>
      </c>
      <c r="H176" s="166">
        <v>100</v>
      </c>
      <c r="I176" s="167"/>
      <c r="J176" s="166">
        <f t="shared" si="0"/>
        <v>0</v>
      </c>
      <c r="K176" s="168"/>
      <c r="L176" s="33"/>
      <c r="M176" s="169" t="s">
        <v>1</v>
      </c>
      <c r="N176" s="170" t="s">
        <v>40</v>
      </c>
      <c r="O176" s="58"/>
      <c r="P176" s="171">
        <f t="shared" si="1"/>
        <v>0</v>
      </c>
      <c r="Q176" s="171">
        <v>0</v>
      </c>
      <c r="R176" s="171">
        <f t="shared" si="2"/>
        <v>0</v>
      </c>
      <c r="S176" s="171">
        <v>0</v>
      </c>
      <c r="T176" s="172">
        <f t="shared" si="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3" t="s">
        <v>443</v>
      </c>
      <c r="AT176" s="173" t="s">
        <v>140</v>
      </c>
      <c r="AU176" s="173" t="s">
        <v>145</v>
      </c>
      <c r="AY176" s="17" t="s">
        <v>137</v>
      </c>
      <c r="BE176" s="174">
        <f t="shared" si="4"/>
        <v>0</v>
      </c>
      <c r="BF176" s="174">
        <f t="shared" si="5"/>
        <v>0</v>
      </c>
      <c r="BG176" s="174">
        <f t="shared" si="6"/>
        <v>0</v>
      </c>
      <c r="BH176" s="174">
        <f t="shared" si="7"/>
        <v>0</v>
      </c>
      <c r="BI176" s="174">
        <f t="shared" si="8"/>
        <v>0</v>
      </c>
      <c r="BJ176" s="17" t="s">
        <v>145</v>
      </c>
      <c r="BK176" s="175">
        <f t="shared" si="9"/>
        <v>0</v>
      </c>
      <c r="BL176" s="17" t="s">
        <v>443</v>
      </c>
      <c r="BM176" s="173" t="s">
        <v>884</v>
      </c>
    </row>
    <row r="177" spans="1:65" s="2" customFormat="1" ht="16.5" customHeight="1">
      <c r="A177" s="32"/>
      <c r="B177" s="161"/>
      <c r="C177" s="162" t="s">
        <v>286</v>
      </c>
      <c r="D177" s="162" t="s">
        <v>140</v>
      </c>
      <c r="E177" s="163" t="s">
        <v>349</v>
      </c>
      <c r="F177" s="164" t="s">
        <v>763</v>
      </c>
      <c r="G177" s="165" t="s">
        <v>143</v>
      </c>
      <c r="H177" s="166">
        <v>40</v>
      </c>
      <c r="I177" s="167"/>
      <c r="J177" s="166">
        <f t="shared" si="0"/>
        <v>0</v>
      </c>
      <c r="K177" s="168"/>
      <c r="L177" s="33"/>
      <c r="M177" s="169" t="s">
        <v>1</v>
      </c>
      <c r="N177" s="170" t="s">
        <v>40</v>
      </c>
      <c r="O177" s="58"/>
      <c r="P177" s="171">
        <f t="shared" si="1"/>
        <v>0</v>
      </c>
      <c r="Q177" s="171">
        <v>0</v>
      </c>
      <c r="R177" s="171">
        <f t="shared" si="2"/>
        <v>0</v>
      </c>
      <c r="S177" s="171">
        <v>0</v>
      </c>
      <c r="T177" s="172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3" t="s">
        <v>443</v>
      </c>
      <c r="AT177" s="173" t="s">
        <v>140</v>
      </c>
      <c r="AU177" s="173" t="s">
        <v>145</v>
      </c>
      <c r="AY177" s="17" t="s">
        <v>137</v>
      </c>
      <c r="BE177" s="174">
        <f t="shared" si="4"/>
        <v>0</v>
      </c>
      <c r="BF177" s="174">
        <f t="shared" si="5"/>
        <v>0</v>
      </c>
      <c r="BG177" s="174">
        <f t="shared" si="6"/>
        <v>0</v>
      </c>
      <c r="BH177" s="174">
        <f t="shared" si="7"/>
        <v>0</v>
      </c>
      <c r="BI177" s="174">
        <f t="shared" si="8"/>
        <v>0</v>
      </c>
      <c r="BJ177" s="17" t="s">
        <v>145</v>
      </c>
      <c r="BK177" s="175">
        <f t="shared" si="9"/>
        <v>0</v>
      </c>
      <c r="BL177" s="17" t="s">
        <v>443</v>
      </c>
      <c r="BM177" s="173" t="s">
        <v>885</v>
      </c>
    </row>
    <row r="178" spans="1:65" s="2" customFormat="1" ht="16.5" customHeight="1">
      <c r="A178" s="32"/>
      <c r="B178" s="161"/>
      <c r="C178" s="162" t="s">
        <v>290</v>
      </c>
      <c r="D178" s="162" t="s">
        <v>140</v>
      </c>
      <c r="E178" s="163" t="s">
        <v>355</v>
      </c>
      <c r="F178" s="164" t="s">
        <v>766</v>
      </c>
      <c r="G178" s="165" t="s">
        <v>156</v>
      </c>
      <c r="H178" s="166">
        <v>6</v>
      </c>
      <c r="I178" s="167"/>
      <c r="J178" s="166">
        <f t="shared" si="0"/>
        <v>0</v>
      </c>
      <c r="K178" s="168"/>
      <c r="L178" s="33"/>
      <c r="M178" s="169" t="s">
        <v>1</v>
      </c>
      <c r="N178" s="170" t="s">
        <v>40</v>
      </c>
      <c r="O178" s="58"/>
      <c r="P178" s="171">
        <f t="shared" si="1"/>
        <v>0</v>
      </c>
      <c r="Q178" s="171">
        <v>0</v>
      </c>
      <c r="R178" s="171">
        <f t="shared" si="2"/>
        <v>0</v>
      </c>
      <c r="S178" s="171">
        <v>0</v>
      </c>
      <c r="T178" s="172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3" t="s">
        <v>443</v>
      </c>
      <c r="AT178" s="173" t="s">
        <v>140</v>
      </c>
      <c r="AU178" s="173" t="s">
        <v>145</v>
      </c>
      <c r="AY178" s="17" t="s">
        <v>137</v>
      </c>
      <c r="BE178" s="174">
        <f t="shared" si="4"/>
        <v>0</v>
      </c>
      <c r="BF178" s="174">
        <f t="shared" si="5"/>
        <v>0</v>
      </c>
      <c r="BG178" s="174">
        <f t="shared" si="6"/>
        <v>0</v>
      </c>
      <c r="BH178" s="174">
        <f t="shared" si="7"/>
        <v>0</v>
      </c>
      <c r="BI178" s="174">
        <f t="shared" si="8"/>
        <v>0</v>
      </c>
      <c r="BJ178" s="17" t="s">
        <v>145</v>
      </c>
      <c r="BK178" s="175">
        <f t="shared" si="9"/>
        <v>0</v>
      </c>
      <c r="BL178" s="17" t="s">
        <v>443</v>
      </c>
      <c r="BM178" s="173" t="s">
        <v>886</v>
      </c>
    </row>
    <row r="179" spans="1:65" s="2" customFormat="1" ht="16.5" customHeight="1">
      <c r="A179" s="32"/>
      <c r="B179" s="161"/>
      <c r="C179" s="162" t="s">
        <v>294</v>
      </c>
      <c r="D179" s="162" t="s">
        <v>140</v>
      </c>
      <c r="E179" s="163" t="s">
        <v>363</v>
      </c>
      <c r="F179" s="164" t="s">
        <v>887</v>
      </c>
      <c r="G179" s="165" t="s">
        <v>156</v>
      </c>
      <c r="H179" s="166">
        <v>1</v>
      </c>
      <c r="I179" s="167"/>
      <c r="J179" s="166">
        <f t="shared" si="0"/>
        <v>0</v>
      </c>
      <c r="K179" s="168"/>
      <c r="L179" s="33"/>
      <c r="M179" s="169" t="s">
        <v>1</v>
      </c>
      <c r="N179" s="170" t="s">
        <v>40</v>
      </c>
      <c r="O179" s="58"/>
      <c r="P179" s="171">
        <f t="shared" si="1"/>
        <v>0</v>
      </c>
      <c r="Q179" s="171">
        <v>0</v>
      </c>
      <c r="R179" s="171">
        <f t="shared" si="2"/>
        <v>0</v>
      </c>
      <c r="S179" s="171">
        <v>0</v>
      </c>
      <c r="T179" s="172">
        <f t="shared" si="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3" t="s">
        <v>443</v>
      </c>
      <c r="AT179" s="173" t="s">
        <v>140</v>
      </c>
      <c r="AU179" s="173" t="s">
        <v>145</v>
      </c>
      <c r="AY179" s="17" t="s">
        <v>137</v>
      </c>
      <c r="BE179" s="174">
        <f t="shared" si="4"/>
        <v>0</v>
      </c>
      <c r="BF179" s="174">
        <f t="shared" si="5"/>
        <v>0</v>
      </c>
      <c r="BG179" s="174">
        <f t="shared" si="6"/>
        <v>0</v>
      </c>
      <c r="BH179" s="174">
        <f t="shared" si="7"/>
        <v>0</v>
      </c>
      <c r="BI179" s="174">
        <f t="shared" si="8"/>
        <v>0</v>
      </c>
      <c r="BJ179" s="17" t="s">
        <v>145</v>
      </c>
      <c r="BK179" s="175">
        <f t="shared" si="9"/>
        <v>0</v>
      </c>
      <c r="BL179" s="17" t="s">
        <v>443</v>
      </c>
      <c r="BM179" s="173" t="s">
        <v>888</v>
      </c>
    </row>
    <row r="180" spans="1:65" s="2" customFormat="1" ht="16.5" customHeight="1">
      <c r="A180" s="32"/>
      <c r="B180" s="161"/>
      <c r="C180" s="162" t="s">
        <v>299</v>
      </c>
      <c r="D180" s="162" t="s">
        <v>140</v>
      </c>
      <c r="E180" s="163" t="s">
        <v>367</v>
      </c>
      <c r="F180" s="164" t="s">
        <v>769</v>
      </c>
      <c r="G180" s="165" t="s">
        <v>143</v>
      </c>
      <c r="H180" s="166">
        <v>190</v>
      </c>
      <c r="I180" s="167"/>
      <c r="J180" s="166">
        <f t="shared" si="0"/>
        <v>0</v>
      </c>
      <c r="K180" s="168"/>
      <c r="L180" s="33"/>
      <c r="M180" s="169" t="s">
        <v>1</v>
      </c>
      <c r="N180" s="170" t="s">
        <v>40</v>
      </c>
      <c r="O180" s="58"/>
      <c r="P180" s="171">
        <f t="shared" si="1"/>
        <v>0</v>
      </c>
      <c r="Q180" s="171">
        <v>0</v>
      </c>
      <c r="R180" s="171">
        <f t="shared" si="2"/>
        <v>0</v>
      </c>
      <c r="S180" s="171">
        <v>0</v>
      </c>
      <c r="T180" s="172">
        <f t="shared" si="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3" t="s">
        <v>443</v>
      </c>
      <c r="AT180" s="173" t="s">
        <v>140</v>
      </c>
      <c r="AU180" s="173" t="s">
        <v>145</v>
      </c>
      <c r="AY180" s="17" t="s">
        <v>137</v>
      </c>
      <c r="BE180" s="174">
        <f t="shared" si="4"/>
        <v>0</v>
      </c>
      <c r="BF180" s="174">
        <f t="shared" si="5"/>
        <v>0</v>
      </c>
      <c r="BG180" s="174">
        <f t="shared" si="6"/>
        <v>0</v>
      </c>
      <c r="BH180" s="174">
        <f t="shared" si="7"/>
        <v>0</v>
      </c>
      <c r="BI180" s="174">
        <f t="shared" si="8"/>
        <v>0</v>
      </c>
      <c r="BJ180" s="17" t="s">
        <v>145</v>
      </c>
      <c r="BK180" s="175">
        <f t="shared" si="9"/>
        <v>0</v>
      </c>
      <c r="BL180" s="17" t="s">
        <v>443</v>
      </c>
      <c r="BM180" s="173" t="s">
        <v>889</v>
      </c>
    </row>
    <row r="181" spans="1:65" s="2" customFormat="1" ht="16.5" customHeight="1">
      <c r="A181" s="32"/>
      <c r="B181" s="161"/>
      <c r="C181" s="162" t="s">
        <v>304</v>
      </c>
      <c r="D181" s="162" t="s">
        <v>140</v>
      </c>
      <c r="E181" s="163" t="s">
        <v>439</v>
      </c>
      <c r="F181" s="164" t="s">
        <v>890</v>
      </c>
      <c r="G181" s="165" t="s">
        <v>156</v>
      </c>
      <c r="H181" s="166">
        <v>1</v>
      </c>
      <c r="I181" s="167"/>
      <c r="J181" s="166">
        <f t="shared" si="0"/>
        <v>0</v>
      </c>
      <c r="K181" s="168"/>
      <c r="L181" s="33"/>
      <c r="M181" s="169" t="s">
        <v>1</v>
      </c>
      <c r="N181" s="170" t="s">
        <v>40</v>
      </c>
      <c r="O181" s="58"/>
      <c r="P181" s="171">
        <f t="shared" si="1"/>
        <v>0</v>
      </c>
      <c r="Q181" s="171">
        <v>0</v>
      </c>
      <c r="R181" s="171">
        <f t="shared" si="2"/>
        <v>0</v>
      </c>
      <c r="S181" s="171">
        <v>0</v>
      </c>
      <c r="T181" s="172">
        <f t="shared" si="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3" t="s">
        <v>443</v>
      </c>
      <c r="AT181" s="173" t="s">
        <v>140</v>
      </c>
      <c r="AU181" s="173" t="s">
        <v>145</v>
      </c>
      <c r="AY181" s="17" t="s">
        <v>137</v>
      </c>
      <c r="BE181" s="174">
        <f t="shared" si="4"/>
        <v>0</v>
      </c>
      <c r="BF181" s="174">
        <f t="shared" si="5"/>
        <v>0</v>
      </c>
      <c r="BG181" s="174">
        <f t="shared" si="6"/>
        <v>0</v>
      </c>
      <c r="BH181" s="174">
        <f t="shared" si="7"/>
        <v>0</v>
      </c>
      <c r="BI181" s="174">
        <f t="shared" si="8"/>
        <v>0</v>
      </c>
      <c r="BJ181" s="17" t="s">
        <v>145</v>
      </c>
      <c r="BK181" s="175">
        <f t="shared" si="9"/>
        <v>0</v>
      </c>
      <c r="BL181" s="17" t="s">
        <v>443</v>
      </c>
      <c r="BM181" s="173" t="s">
        <v>891</v>
      </c>
    </row>
    <row r="182" spans="1:65" s="2" customFormat="1" ht="16.5" customHeight="1">
      <c r="A182" s="32"/>
      <c r="B182" s="161"/>
      <c r="C182" s="162" t="s">
        <v>309</v>
      </c>
      <c r="D182" s="162" t="s">
        <v>140</v>
      </c>
      <c r="E182" s="163" t="s">
        <v>892</v>
      </c>
      <c r="F182" s="164" t="s">
        <v>782</v>
      </c>
      <c r="G182" s="165" t="s">
        <v>156</v>
      </c>
      <c r="H182" s="166">
        <v>1</v>
      </c>
      <c r="I182" s="167"/>
      <c r="J182" s="166">
        <f t="shared" si="0"/>
        <v>0</v>
      </c>
      <c r="K182" s="168"/>
      <c r="L182" s="33"/>
      <c r="M182" s="169" t="s">
        <v>1</v>
      </c>
      <c r="N182" s="170" t="s">
        <v>40</v>
      </c>
      <c r="O182" s="58"/>
      <c r="P182" s="171">
        <f t="shared" si="1"/>
        <v>0</v>
      </c>
      <c r="Q182" s="171">
        <v>0</v>
      </c>
      <c r="R182" s="171">
        <f t="shared" si="2"/>
        <v>0</v>
      </c>
      <c r="S182" s="171">
        <v>0</v>
      </c>
      <c r="T182" s="172">
        <f t="shared" si="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3" t="s">
        <v>443</v>
      </c>
      <c r="AT182" s="173" t="s">
        <v>140</v>
      </c>
      <c r="AU182" s="173" t="s">
        <v>145</v>
      </c>
      <c r="AY182" s="17" t="s">
        <v>137</v>
      </c>
      <c r="BE182" s="174">
        <f t="shared" si="4"/>
        <v>0</v>
      </c>
      <c r="BF182" s="174">
        <f t="shared" si="5"/>
        <v>0</v>
      </c>
      <c r="BG182" s="174">
        <f t="shared" si="6"/>
        <v>0</v>
      </c>
      <c r="BH182" s="174">
        <f t="shared" si="7"/>
        <v>0</v>
      </c>
      <c r="BI182" s="174">
        <f t="shared" si="8"/>
        <v>0</v>
      </c>
      <c r="BJ182" s="17" t="s">
        <v>145</v>
      </c>
      <c r="BK182" s="175">
        <f t="shared" si="9"/>
        <v>0</v>
      </c>
      <c r="BL182" s="17" t="s">
        <v>443</v>
      </c>
      <c r="BM182" s="173" t="s">
        <v>893</v>
      </c>
    </row>
    <row r="183" spans="1:65" s="2" customFormat="1" ht="16.5" customHeight="1">
      <c r="A183" s="32"/>
      <c r="B183" s="161"/>
      <c r="C183" s="162" t="s">
        <v>313</v>
      </c>
      <c r="D183" s="162" t="s">
        <v>140</v>
      </c>
      <c r="E183" s="163" t="s">
        <v>894</v>
      </c>
      <c r="F183" s="164" t="s">
        <v>785</v>
      </c>
      <c r="G183" s="165" t="s">
        <v>156</v>
      </c>
      <c r="H183" s="166">
        <v>1</v>
      </c>
      <c r="I183" s="167"/>
      <c r="J183" s="166">
        <f t="shared" si="0"/>
        <v>0</v>
      </c>
      <c r="K183" s="168"/>
      <c r="L183" s="33"/>
      <c r="M183" s="169" t="s">
        <v>1</v>
      </c>
      <c r="N183" s="170" t="s">
        <v>40</v>
      </c>
      <c r="O183" s="58"/>
      <c r="P183" s="171">
        <f t="shared" si="1"/>
        <v>0</v>
      </c>
      <c r="Q183" s="171">
        <v>0</v>
      </c>
      <c r="R183" s="171">
        <f t="shared" si="2"/>
        <v>0</v>
      </c>
      <c r="S183" s="171">
        <v>0</v>
      </c>
      <c r="T183" s="172">
        <f t="shared" si="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3" t="s">
        <v>443</v>
      </c>
      <c r="AT183" s="173" t="s">
        <v>140</v>
      </c>
      <c r="AU183" s="173" t="s">
        <v>145</v>
      </c>
      <c r="AY183" s="17" t="s">
        <v>137</v>
      </c>
      <c r="BE183" s="174">
        <f t="shared" si="4"/>
        <v>0</v>
      </c>
      <c r="BF183" s="174">
        <f t="shared" si="5"/>
        <v>0</v>
      </c>
      <c r="BG183" s="174">
        <f t="shared" si="6"/>
        <v>0</v>
      </c>
      <c r="BH183" s="174">
        <f t="shared" si="7"/>
        <v>0</v>
      </c>
      <c r="BI183" s="174">
        <f t="shared" si="8"/>
        <v>0</v>
      </c>
      <c r="BJ183" s="17" t="s">
        <v>145</v>
      </c>
      <c r="BK183" s="175">
        <f t="shared" si="9"/>
        <v>0</v>
      </c>
      <c r="BL183" s="17" t="s">
        <v>443</v>
      </c>
      <c r="BM183" s="173" t="s">
        <v>895</v>
      </c>
    </row>
    <row r="184" spans="1:65" s="2" customFormat="1" ht="16.5" customHeight="1">
      <c r="A184" s="32"/>
      <c r="B184" s="161"/>
      <c r="C184" s="162" t="s">
        <v>317</v>
      </c>
      <c r="D184" s="162" t="s">
        <v>140</v>
      </c>
      <c r="E184" s="163" t="s">
        <v>896</v>
      </c>
      <c r="F184" s="164" t="s">
        <v>788</v>
      </c>
      <c r="G184" s="165" t="s">
        <v>156</v>
      </c>
      <c r="H184" s="166">
        <v>1</v>
      </c>
      <c r="I184" s="167"/>
      <c r="J184" s="166">
        <f t="shared" si="0"/>
        <v>0</v>
      </c>
      <c r="K184" s="168"/>
      <c r="L184" s="33"/>
      <c r="M184" s="169" t="s">
        <v>1</v>
      </c>
      <c r="N184" s="170" t="s">
        <v>40</v>
      </c>
      <c r="O184" s="58"/>
      <c r="P184" s="171">
        <f t="shared" si="1"/>
        <v>0</v>
      </c>
      <c r="Q184" s="171">
        <v>0</v>
      </c>
      <c r="R184" s="171">
        <f t="shared" si="2"/>
        <v>0</v>
      </c>
      <c r="S184" s="171">
        <v>0</v>
      </c>
      <c r="T184" s="172">
        <f t="shared" si="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3" t="s">
        <v>443</v>
      </c>
      <c r="AT184" s="173" t="s">
        <v>140</v>
      </c>
      <c r="AU184" s="173" t="s">
        <v>145</v>
      </c>
      <c r="AY184" s="17" t="s">
        <v>137</v>
      </c>
      <c r="BE184" s="174">
        <f t="shared" si="4"/>
        <v>0</v>
      </c>
      <c r="BF184" s="174">
        <f t="shared" si="5"/>
        <v>0</v>
      </c>
      <c r="BG184" s="174">
        <f t="shared" si="6"/>
        <v>0</v>
      </c>
      <c r="BH184" s="174">
        <f t="shared" si="7"/>
        <v>0</v>
      </c>
      <c r="BI184" s="174">
        <f t="shared" si="8"/>
        <v>0</v>
      </c>
      <c r="BJ184" s="17" t="s">
        <v>145</v>
      </c>
      <c r="BK184" s="175">
        <f t="shared" si="9"/>
        <v>0</v>
      </c>
      <c r="BL184" s="17" t="s">
        <v>443</v>
      </c>
      <c r="BM184" s="173" t="s">
        <v>897</v>
      </c>
    </row>
    <row r="185" spans="1:65" s="2" customFormat="1" ht="16.5" customHeight="1">
      <c r="A185" s="32"/>
      <c r="B185" s="161"/>
      <c r="C185" s="162" t="s">
        <v>322</v>
      </c>
      <c r="D185" s="162" t="s">
        <v>140</v>
      </c>
      <c r="E185" s="163" t="s">
        <v>898</v>
      </c>
      <c r="F185" s="164" t="s">
        <v>791</v>
      </c>
      <c r="G185" s="165" t="s">
        <v>156</v>
      </c>
      <c r="H185" s="166">
        <v>2</v>
      </c>
      <c r="I185" s="167"/>
      <c r="J185" s="166">
        <f t="shared" si="0"/>
        <v>0</v>
      </c>
      <c r="K185" s="168"/>
      <c r="L185" s="33"/>
      <c r="M185" s="169" t="s">
        <v>1</v>
      </c>
      <c r="N185" s="170" t="s">
        <v>40</v>
      </c>
      <c r="O185" s="58"/>
      <c r="P185" s="171">
        <f t="shared" si="1"/>
        <v>0</v>
      </c>
      <c r="Q185" s="171">
        <v>0</v>
      </c>
      <c r="R185" s="171">
        <f t="shared" si="2"/>
        <v>0</v>
      </c>
      <c r="S185" s="171">
        <v>0</v>
      </c>
      <c r="T185" s="172">
        <f t="shared" si="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3" t="s">
        <v>443</v>
      </c>
      <c r="AT185" s="173" t="s">
        <v>140</v>
      </c>
      <c r="AU185" s="173" t="s">
        <v>145</v>
      </c>
      <c r="AY185" s="17" t="s">
        <v>137</v>
      </c>
      <c r="BE185" s="174">
        <f t="shared" si="4"/>
        <v>0</v>
      </c>
      <c r="BF185" s="174">
        <f t="shared" si="5"/>
        <v>0</v>
      </c>
      <c r="BG185" s="174">
        <f t="shared" si="6"/>
        <v>0</v>
      </c>
      <c r="BH185" s="174">
        <f t="shared" si="7"/>
        <v>0</v>
      </c>
      <c r="BI185" s="174">
        <f t="shared" si="8"/>
        <v>0</v>
      </c>
      <c r="BJ185" s="17" t="s">
        <v>145</v>
      </c>
      <c r="BK185" s="175">
        <f t="shared" si="9"/>
        <v>0</v>
      </c>
      <c r="BL185" s="17" t="s">
        <v>443</v>
      </c>
      <c r="BM185" s="173" t="s">
        <v>899</v>
      </c>
    </row>
    <row r="186" spans="1:65" s="2" customFormat="1" ht="16.5" customHeight="1">
      <c r="A186" s="32"/>
      <c r="B186" s="161"/>
      <c r="C186" s="162" t="s">
        <v>326</v>
      </c>
      <c r="D186" s="162" t="s">
        <v>140</v>
      </c>
      <c r="E186" s="163" t="s">
        <v>900</v>
      </c>
      <c r="F186" s="164" t="s">
        <v>794</v>
      </c>
      <c r="G186" s="165" t="s">
        <v>156</v>
      </c>
      <c r="H186" s="166">
        <v>1</v>
      </c>
      <c r="I186" s="167"/>
      <c r="J186" s="166">
        <f t="shared" si="0"/>
        <v>0</v>
      </c>
      <c r="K186" s="168"/>
      <c r="L186" s="33"/>
      <c r="M186" s="169" t="s">
        <v>1</v>
      </c>
      <c r="N186" s="170" t="s">
        <v>40</v>
      </c>
      <c r="O186" s="58"/>
      <c r="P186" s="171">
        <f t="shared" si="1"/>
        <v>0</v>
      </c>
      <c r="Q186" s="171">
        <v>0</v>
      </c>
      <c r="R186" s="171">
        <f t="shared" si="2"/>
        <v>0</v>
      </c>
      <c r="S186" s="171">
        <v>0</v>
      </c>
      <c r="T186" s="172">
        <f t="shared" si="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3" t="s">
        <v>443</v>
      </c>
      <c r="AT186" s="173" t="s">
        <v>140</v>
      </c>
      <c r="AU186" s="173" t="s">
        <v>145</v>
      </c>
      <c r="AY186" s="17" t="s">
        <v>137</v>
      </c>
      <c r="BE186" s="174">
        <f t="shared" si="4"/>
        <v>0</v>
      </c>
      <c r="BF186" s="174">
        <f t="shared" si="5"/>
        <v>0</v>
      </c>
      <c r="BG186" s="174">
        <f t="shared" si="6"/>
        <v>0</v>
      </c>
      <c r="BH186" s="174">
        <f t="shared" si="7"/>
        <v>0</v>
      </c>
      <c r="BI186" s="174">
        <f t="shared" si="8"/>
        <v>0</v>
      </c>
      <c r="BJ186" s="17" t="s">
        <v>145</v>
      </c>
      <c r="BK186" s="175">
        <f t="shared" si="9"/>
        <v>0</v>
      </c>
      <c r="BL186" s="17" t="s">
        <v>443</v>
      </c>
      <c r="BM186" s="173" t="s">
        <v>901</v>
      </c>
    </row>
    <row r="187" spans="1:65" s="2" customFormat="1" ht="16.5" customHeight="1">
      <c r="A187" s="32"/>
      <c r="B187" s="161"/>
      <c r="C187" s="162" t="s">
        <v>330</v>
      </c>
      <c r="D187" s="162" t="s">
        <v>140</v>
      </c>
      <c r="E187" s="163" t="s">
        <v>465</v>
      </c>
      <c r="F187" s="164" t="s">
        <v>902</v>
      </c>
      <c r="G187" s="165" t="s">
        <v>156</v>
      </c>
      <c r="H187" s="166">
        <v>3</v>
      </c>
      <c r="I187" s="167"/>
      <c r="J187" s="166">
        <f t="shared" si="0"/>
        <v>0</v>
      </c>
      <c r="K187" s="168"/>
      <c r="L187" s="33"/>
      <c r="M187" s="169" t="s">
        <v>1</v>
      </c>
      <c r="N187" s="170" t="s">
        <v>40</v>
      </c>
      <c r="O187" s="58"/>
      <c r="P187" s="171">
        <f t="shared" si="1"/>
        <v>0</v>
      </c>
      <c r="Q187" s="171">
        <v>0</v>
      </c>
      <c r="R187" s="171">
        <f t="shared" si="2"/>
        <v>0</v>
      </c>
      <c r="S187" s="171">
        <v>0</v>
      </c>
      <c r="T187" s="172">
        <f t="shared" si="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3" t="s">
        <v>443</v>
      </c>
      <c r="AT187" s="173" t="s">
        <v>140</v>
      </c>
      <c r="AU187" s="173" t="s">
        <v>145</v>
      </c>
      <c r="AY187" s="17" t="s">
        <v>137</v>
      </c>
      <c r="BE187" s="174">
        <f t="shared" si="4"/>
        <v>0</v>
      </c>
      <c r="BF187" s="174">
        <f t="shared" si="5"/>
        <v>0</v>
      </c>
      <c r="BG187" s="174">
        <f t="shared" si="6"/>
        <v>0</v>
      </c>
      <c r="BH187" s="174">
        <f t="shared" si="7"/>
        <v>0</v>
      </c>
      <c r="BI187" s="174">
        <f t="shared" si="8"/>
        <v>0</v>
      </c>
      <c r="BJ187" s="17" t="s">
        <v>145</v>
      </c>
      <c r="BK187" s="175">
        <f t="shared" si="9"/>
        <v>0</v>
      </c>
      <c r="BL187" s="17" t="s">
        <v>443</v>
      </c>
      <c r="BM187" s="173" t="s">
        <v>903</v>
      </c>
    </row>
    <row r="188" spans="1:65" s="2" customFormat="1" ht="16.5" customHeight="1">
      <c r="A188" s="32"/>
      <c r="B188" s="161"/>
      <c r="C188" s="162" t="s">
        <v>335</v>
      </c>
      <c r="D188" s="162" t="s">
        <v>140</v>
      </c>
      <c r="E188" s="163" t="s">
        <v>469</v>
      </c>
      <c r="F188" s="164" t="s">
        <v>904</v>
      </c>
      <c r="G188" s="165" t="s">
        <v>156</v>
      </c>
      <c r="H188" s="166">
        <v>2</v>
      </c>
      <c r="I188" s="167"/>
      <c r="J188" s="166">
        <f t="shared" si="0"/>
        <v>0</v>
      </c>
      <c r="K188" s="168"/>
      <c r="L188" s="33"/>
      <c r="M188" s="169" t="s">
        <v>1</v>
      </c>
      <c r="N188" s="170" t="s">
        <v>40</v>
      </c>
      <c r="O188" s="58"/>
      <c r="P188" s="171">
        <f t="shared" si="1"/>
        <v>0</v>
      </c>
      <c r="Q188" s="171">
        <v>0</v>
      </c>
      <c r="R188" s="171">
        <f t="shared" si="2"/>
        <v>0</v>
      </c>
      <c r="S188" s="171">
        <v>0</v>
      </c>
      <c r="T188" s="172">
        <f t="shared" si="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3" t="s">
        <v>443</v>
      </c>
      <c r="AT188" s="173" t="s">
        <v>140</v>
      </c>
      <c r="AU188" s="173" t="s">
        <v>145</v>
      </c>
      <c r="AY188" s="17" t="s">
        <v>137</v>
      </c>
      <c r="BE188" s="174">
        <f t="shared" si="4"/>
        <v>0</v>
      </c>
      <c r="BF188" s="174">
        <f t="shared" si="5"/>
        <v>0</v>
      </c>
      <c r="BG188" s="174">
        <f t="shared" si="6"/>
        <v>0</v>
      </c>
      <c r="BH188" s="174">
        <f t="shared" si="7"/>
        <v>0</v>
      </c>
      <c r="BI188" s="174">
        <f t="shared" si="8"/>
        <v>0</v>
      </c>
      <c r="BJ188" s="17" t="s">
        <v>145</v>
      </c>
      <c r="BK188" s="175">
        <f t="shared" si="9"/>
        <v>0</v>
      </c>
      <c r="BL188" s="17" t="s">
        <v>443</v>
      </c>
      <c r="BM188" s="173" t="s">
        <v>905</v>
      </c>
    </row>
    <row r="189" spans="1:65" s="2" customFormat="1" ht="16.5" customHeight="1">
      <c r="A189" s="32"/>
      <c r="B189" s="161"/>
      <c r="C189" s="162" t="s">
        <v>340</v>
      </c>
      <c r="D189" s="162" t="s">
        <v>140</v>
      </c>
      <c r="E189" s="163" t="s">
        <v>906</v>
      </c>
      <c r="F189" s="164" t="s">
        <v>800</v>
      </c>
      <c r="G189" s="165" t="s">
        <v>156</v>
      </c>
      <c r="H189" s="166">
        <v>2</v>
      </c>
      <c r="I189" s="167"/>
      <c r="J189" s="166">
        <f t="shared" si="0"/>
        <v>0</v>
      </c>
      <c r="K189" s="168"/>
      <c r="L189" s="33"/>
      <c r="M189" s="169" t="s">
        <v>1</v>
      </c>
      <c r="N189" s="170" t="s">
        <v>40</v>
      </c>
      <c r="O189" s="58"/>
      <c r="P189" s="171">
        <f t="shared" si="1"/>
        <v>0</v>
      </c>
      <c r="Q189" s="171">
        <v>0</v>
      </c>
      <c r="R189" s="171">
        <f t="shared" si="2"/>
        <v>0</v>
      </c>
      <c r="S189" s="171">
        <v>0</v>
      </c>
      <c r="T189" s="172">
        <f t="shared" si="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3" t="s">
        <v>443</v>
      </c>
      <c r="AT189" s="173" t="s">
        <v>140</v>
      </c>
      <c r="AU189" s="173" t="s">
        <v>145</v>
      </c>
      <c r="AY189" s="17" t="s">
        <v>137</v>
      </c>
      <c r="BE189" s="174">
        <f t="shared" si="4"/>
        <v>0</v>
      </c>
      <c r="BF189" s="174">
        <f t="shared" si="5"/>
        <v>0</v>
      </c>
      <c r="BG189" s="174">
        <f t="shared" si="6"/>
        <v>0</v>
      </c>
      <c r="BH189" s="174">
        <f t="shared" si="7"/>
        <v>0</v>
      </c>
      <c r="BI189" s="174">
        <f t="shared" si="8"/>
        <v>0</v>
      </c>
      <c r="BJ189" s="17" t="s">
        <v>145</v>
      </c>
      <c r="BK189" s="175">
        <f t="shared" si="9"/>
        <v>0</v>
      </c>
      <c r="BL189" s="17" t="s">
        <v>443</v>
      </c>
      <c r="BM189" s="173" t="s">
        <v>907</v>
      </c>
    </row>
    <row r="190" spans="1:65" s="2" customFormat="1" ht="16.5" customHeight="1">
      <c r="A190" s="32"/>
      <c r="B190" s="161"/>
      <c r="C190" s="162" t="s">
        <v>344</v>
      </c>
      <c r="D190" s="162" t="s">
        <v>140</v>
      </c>
      <c r="E190" s="163" t="s">
        <v>481</v>
      </c>
      <c r="F190" s="164" t="s">
        <v>908</v>
      </c>
      <c r="G190" s="165" t="s">
        <v>156</v>
      </c>
      <c r="H190" s="166">
        <v>3</v>
      </c>
      <c r="I190" s="167"/>
      <c r="J190" s="166">
        <f t="shared" si="0"/>
        <v>0</v>
      </c>
      <c r="K190" s="168"/>
      <c r="L190" s="33"/>
      <c r="M190" s="169" t="s">
        <v>1</v>
      </c>
      <c r="N190" s="170" t="s">
        <v>40</v>
      </c>
      <c r="O190" s="58"/>
      <c r="P190" s="171">
        <f t="shared" si="1"/>
        <v>0</v>
      </c>
      <c r="Q190" s="171">
        <v>0</v>
      </c>
      <c r="R190" s="171">
        <f t="shared" si="2"/>
        <v>0</v>
      </c>
      <c r="S190" s="171">
        <v>0</v>
      </c>
      <c r="T190" s="172">
        <f t="shared" si="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3" t="s">
        <v>443</v>
      </c>
      <c r="AT190" s="173" t="s">
        <v>140</v>
      </c>
      <c r="AU190" s="173" t="s">
        <v>145</v>
      </c>
      <c r="AY190" s="17" t="s">
        <v>137</v>
      </c>
      <c r="BE190" s="174">
        <f t="shared" si="4"/>
        <v>0</v>
      </c>
      <c r="BF190" s="174">
        <f t="shared" si="5"/>
        <v>0</v>
      </c>
      <c r="BG190" s="174">
        <f t="shared" si="6"/>
        <v>0</v>
      </c>
      <c r="BH190" s="174">
        <f t="shared" si="7"/>
        <v>0</v>
      </c>
      <c r="BI190" s="174">
        <f t="shared" si="8"/>
        <v>0</v>
      </c>
      <c r="BJ190" s="17" t="s">
        <v>145</v>
      </c>
      <c r="BK190" s="175">
        <f t="shared" si="9"/>
        <v>0</v>
      </c>
      <c r="BL190" s="17" t="s">
        <v>443</v>
      </c>
      <c r="BM190" s="173" t="s">
        <v>909</v>
      </c>
    </row>
    <row r="191" spans="1:65" s="2" customFormat="1" ht="16.5" customHeight="1">
      <c r="A191" s="32"/>
      <c r="B191" s="161"/>
      <c r="C191" s="162" t="s">
        <v>349</v>
      </c>
      <c r="D191" s="162" t="s">
        <v>140</v>
      </c>
      <c r="E191" s="163" t="s">
        <v>910</v>
      </c>
      <c r="F191" s="164" t="s">
        <v>806</v>
      </c>
      <c r="G191" s="165" t="s">
        <v>156</v>
      </c>
      <c r="H191" s="166">
        <v>1</v>
      </c>
      <c r="I191" s="167"/>
      <c r="J191" s="166">
        <f t="shared" si="0"/>
        <v>0</v>
      </c>
      <c r="K191" s="168"/>
      <c r="L191" s="33"/>
      <c r="M191" s="169" t="s">
        <v>1</v>
      </c>
      <c r="N191" s="170" t="s">
        <v>40</v>
      </c>
      <c r="O191" s="58"/>
      <c r="P191" s="171">
        <f t="shared" si="1"/>
        <v>0</v>
      </c>
      <c r="Q191" s="171">
        <v>0</v>
      </c>
      <c r="R191" s="171">
        <f t="shared" si="2"/>
        <v>0</v>
      </c>
      <c r="S191" s="171">
        <v>0</v>
      </c>
      <c r="T191" s="172">
        <f t="shared" si="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3" t="s">
        <v>443</v>
      </c>
      <c r="AT191" s="173" t="s">
        <v>140</v>
      </c>
      <c r="AU191" s="173" t="s">
        <v>145</v>
      </c>
      <c r="AY191" s="17" t="s">
        <v>137</v>
      </c>
      <c r="BE191" s="174">
        <f t="shared" si="4"/>
        <v>0</v>
      </c>
      <c r="BF191" s="174">
        <f t="shared" si="5"/>
        <v>0</v>
      </c>
      <c r="BG191" s="174">
        <f t="shared" si="6"/>
        <v>0</v>
      </c>
      <c r="BH191" s="174">
        <f t="shared" si="7"/>
        <v>0</v>
      </c>
      <c r="BI191" s="174">
        <f t="shared" si="8"/>
        <v>0</v>
      </c>
      <c r="BJ191" s="17" t="s">
        <v>145</v>
      </c>
      <c r="BK191" s="175">
        <f t="shared" si="9"/>
        <v>0</v>
      </c>
      <c r="BL191" s="17" t="s">
        <v>443</v>
      </c>
      <c r="BM191" s="173" t="s">
        <v>911</v>
      </c>
    </row>
    <row r="192" spans="1:65" s="2" customFormat="1" ht="16.5" customHeight="1">
      <c r="A192" s="32"/>
      <c r="B192" s="161"/>
      <c r="C192" s="162" t="s">
        <v>355</v>
      </c>
      <c r="D192" s="162" t="s">
        <v>140</v>
      </c>
      <c r="E192" s="163" t="s">
        <v>912</v>
      </c>
      <c r="F192" s="164" t="s">
        <v>809</v>
      </c>
      <c r="G192" s="165" t="s">
        <v>156</v>
      </c>
      <c r="H192" s="166">
        <v>1</v>
      </c>
      <c r="I192" s="167"/>
      <c r="J192" s="166">
        <f t="shared" si="0"/>
        <v>0</v>
      </c>
      <c r="K192" s="168"/>
      <c r="L192" s="33"/>
      <c r="M192" s="169" t="s">
        <v>1</v>
      </c>
      <c r="N192" s="170" t="s">
        <v>40</v>
      </c>
      <c r="O192" s="58"/>
      <c r="P192" s="171">
        <f t="shared" si="1"/>
        <v>0</v>
      </c>
      <c r="Q192" s="171">
        <v>0</v>
      </c>
      <c r="R192" s="171">
        <f t="shared" si="2"/>
        <v>0</v>
      </c>
      <c r="S192" s="171">
        <v>0</v>
      </c>
      <c r="T192" s="172">
        <f t="shared" si="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3" t="s">
        <v>443</v>
      </c>
      <c r="AT192" s="173" t="s">
        <v>140</v>
      </c>
      <c r="AU192" s="173" t="s">
        <v>145</v>
      </c>
      <c r="AY192" s="17" t="s">
        <v>137</v>
      </c>
      <c r="BE192" s="174">
        <f t="shared" si="4"/>
        <v>0</v>
      </c>
      <c r="BF192" s="174">
        <f t="shared" si="5"/>
        <v>0</v>
      </c>
      <c r="BG192" s="174">
        <f t="shared" si="6"/>
        <v>0</v>
      </c>
      <c r="BH192" s="174">
        <f t="shared" si="7"/>
        <v>0</v>
      </c>
      <c r="BI192" s="174">
        <f t="shared" si="8"/>
        <v>0</v>
      </c>
      <c r="BJ192" s="17" t="s">
        <v>145</v>
      </c>
      <c r="BK192" s="175">
        <f t="shared" si="9"/>
        <v>0</v>
      </c>
      <c r="BL192" s="17" t="s">
        <v>443</v>
      </c>
      <c r="BM192" s="173" t="s">
        <v>913</v>
      </c>
    </row>
    <row r="193" spans="1:65" s="2" customFormat="1" ht="16.5" customHeight="1">
      <c r="A193" s="32"/>
      <c r="B193" s="161"/>
      <c r="C193" s="200" t="s">
        <v>363</v>
      </c>
      <c r="D193" s="200" t="s">
        <v>229</v>
      </c>
      <c r="E193" s="201" t="s">
        <v>372</v>
      </c>
      <c r="F193" s="202" t="s">
        <v>914</v>
      </c>
      <c r="G193" s="203" t="s">
        <v>156</v>
      </c>
      <c r="H193" s="204">
        <v>1</v>
      </c>
      <c r="I193" s="205"/>
      <c r="J193" s="204">
        <f t="shared" si="0"/>
        <v>0</v>
      </c>
      <c r="K193" s="206"/>
      <c r="L193" s="207"/>
      <c r="M193" s="208" t="s">
        <v>1</v>
      </c>
      <c r="N193" s="209" t="s">
        <v>40</v>
      </c>
      <c r="O193" s="58"/>
      <c r="P193" s="171">
        <f t="shared" si="1"/>
        <v>0</v>
      </c>
      <c r="Q193" s="171">
        <v>0</v>
      </c>
      <c r="R193" s="171">
        <f t="shared" si="2"/>
        <v>0</v>
      </c>
      <c r="S193" s="171">
        <v>0</v>
      </c>
      <c r="T193" s="172">
        <f t="shared" si="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3" t="s">
        <v>773</v>
      </c>
      <c r="AT193" s="173" t="s">
        <v>229</v>
      </c>
      <c r="AU193" s="173" t="s">
        <v>145</v>
      </c>
      <c r="AY193" s="17" t="s">
        <v>137</v>
      </c>
      <c r="BE193" s="174">
        <f t="shared" si="4"/>
        <v>0</v>
      </c>
      <c r="BF193" s="174">
        <f t="shared" si="5"/>
        <v>0</v>
      </c>
      <c r="BG193" s="174">
        <f t="shared" si="6"/>
        <v>0</v>
      </c>
      <c r="BH193" s="174">
        <f t="shared" si="7"/>
        <v>0</v>
      </c>
      <c r="BI193" s="174">
        <f t="shared" si="8"/>
        <v>0</v>
      </c>
      <c r="BJ193" s="17" t="s">
        <v>145</v>
      </c>
      <c r="BK193" s="175">
        <f t="shared" si="9"/>
        <v>0</v>
      </c>
      <c r="BL193" s="17" t="s">
        <v>443</v>
      </c>
      <c r="BM193" s="173" t="s">
        <v>915</v>
      </c>
    </row>
    <row r="194" spans="1:65" s="2" customFormat="1" ht="16.5" customHeight="1">
      <c r="A194" s="32"/>
      <c r="B194" s="161"/>
      <c r="C194" s="200" t="s">
        <v>367</v>
      </c>
      <c r="D194" s="200" t="s">
        <v>229</v>
      </c>
      <c r="E194" s="201" t="s">
        <v>376</v>
      </c>
      <c r="F194" s="202" t="s">
        <v>776</v>
      </c>
      <c r="G194" s="203" t="s">
        <v>156</v>
      </c>
      <c r="H194" s="204">
        <v>1</v>
      </c>
      <c r="I194" s="205"/>
      <c r="J194" s="204">
        <f t="shared" si="0"/>
        <v>0</v>
      </c>
      <c r="K194" s="206"/>
      <c r="L194" s="207"/>
      <c r="M194" s="215" t="s">
        <v>1</v>
      </c>
      <c r="N194" s="216" t="s">
        <v>40</v>
      </c>
      <c r="O194" s="212"/>
      <c r="P194" s="213">
        <f t="shared" si="1"/>
        <v>0</v>
      </c>
      <c r="Q194" s="213">
        <v>0</v>
      </c>
      <c r="R194" s="213">
        <f t="shared" si="2"/>
        <v>0</v>
      </c>
      <c r="S194" s="213">
        <v>0</v>
      </c>
      <c r="T194" s="214">
        <f t="shared" si="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3" t="s">
        <v>773</v>
      </c>
      <c r="AT194" s="173" t="s">
        <v>229</v>
      </c>
      <c r="AU194" s="173" t="s">
        <v>145</v>
      </c>
      <c r="AY194" s="17" t="s">
        <v>137</v>
      </c>
      <c r="BE194" s="174">
        <f t="shared" si="4"/>
        <v>0</v>
      </c>
      <c r="BF194" s="174">
        <f t="shared" si="5"/>
        <v>0</v>
      </c>
      <c r="BG194" s="174">
        <f t="shared" si="6"/>
        <v>0</v>
      </c>
      <c r="BH194" s="174">
        <f t="shared" si="7"/>
        <v>0</v>
      </c>
      <c r="BI194" s="174">
        <f t="shared" si="8"/>
        <v>0</v>
      </c>
      <c r="BJ194" s="17" t="s">
        <v>145</v>
      </c>
      <c r="BK194" s="175">
        <f t="shared" si="9"/>
        <v>0</v>
      </c>
      <c r="BL194" s="17" t="s">
        <v>443</v>
      </c>
      <c r="BM194" s="173" t="s">
        <v>916</v>
      </c>
    </row>
    <row r="195" spans="1:65" s="2" customFormat="1" ht="6.9" customHeight="1">
      <c r="A195" s="32"/>
      <c r="B195" s="47"/>
      <c r="C195" s="48"/>
      <c r="D195" s="48"/>
      <c r="E195" s="48"/>
      <c r="F195" s="48"/>
      <c r="G195" s="48"/>
      <c r="H195" s="48"/>
      <c r="I195" s="120"/>
      <c r="J195" s="48"/>
      <c r="K195" s="48"/>
      <c r="L195" s="33"/>
      <c r="M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</row>
  </sheetData>
  <autoFilter ref="C125:K194" xr:uid="{00000000-0009-0000-0000-000002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4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3"/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89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74</v>
      </c>
    </row>
    <row r="4" spans="1:46" s="1" customFormat="1" ht="24.9" customHeight="1">
      <c r="B4" s="20"/>
      <c r="D4" s="21" t="s">
        <v>93</v>
      </c>
      <c r="I4" s="93"/>
      <c r="L4" s="20"/>
      <c r="M4" s="95" t="s">
        <v>9</v>
      </c>
      <c r="AT4" s="17" t="s">
        <v>3</v>
      </c>
    </row>
    <row r="5" spans="1:46" s="1" customFormat="1" ht="6.9" customHeight="1">
      <c r="B5" s="20"/>
      <c r="I5" s="93"/>
      <c r="L5" s="20"/>
    </row>
    <row r="6" spans="1:46" s="1" customFormat="1" ht="12" customHeight="1">
      <c r="B6" s="20"/>
      <c r="D6" s="27" t="s">
        <v>14</v>
      </c>
      <c r="I6" s="93"/>
      <c r="L6" s="20"/>
    </row>
    <row r="7" spans="1:46" s="1" customFormat="1" ht="23.25" customHeight="1">
      <c r="B7" s="20"/>
      <c r="E7" s="257" t="str">
        <f>'Rekapitulácia stavby'!K6</f>
        <v>Zmena užívania stavby - vybudovanie a modernizácia odborných učební v budove Základnej školy s materskou školou</v>
      </c>
      <c r="F7" s="258"/>
      <c r="G7" s="258"/>
      <c r="H7" s="258"/>
      <c r="I7" s="93"/>
      <c r="L7" s="20"/>
    </row>
    <row r="8" spans="1:46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7" t="s">
        <v>917</v>
      </c>
      <c r="F9" s="256"/>
      <c r="G9" s="256"/>
      <c r="H9" s="25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9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97" t="s">
        <v>20</v>
      </c>
      <c r="J12" s="55" t="str">
        <f>'Rekapitulácia stavby'!AN8</f>
        <v>27. 1. 2020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9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9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9" t="str">
        <f>'Rekapitulácia stavby'!E14</f>
        <v>Vyplň údaj</v>
      </c>
      <c r="F18" s="229"/>
      <c r="G18" s="229"/>
      <c r="H18" s="229"/>
      <c r="I18" s="9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9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29</v>
      </c>
      <c r="F24" s="32"/>
      <c r="G24" s="32"/>
      <c r="H24" s="32"/>
      <c r="I24" s="9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3" t="s">
        <v>1</v>
      </c>
      <c r="F27" s="233"/>
      <c r="G27" s="233"/>
      <c r="H27" s="23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ROUND(J126,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5" t="s">
        <v>38</v>
      </c>
      <c r="E33" s="27" t="s">
        <v>39</v>
      </c>
      <c r="F33" s="106">
        <f>ROUND((SUM(BE126:BE183)),  2)</f>
        <v>0</v>
      </c>
      <c r="G33" s="32"/>
      <c r="H33" s="32"/>
      <c r="I33" s="107">
        <v>0.2</v>
      </c>
      <c r="J33" s="106">
        <f>ROUND(((SUM(BE126:BE183))*I33),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40</v>
      </c>
      <c r="F34" s="106">
        <f>ROUND((SUM(BF126:BF183)),  2)</f>
        <v>0</v>
      </c>
      <c r="G34" s="32"/>
      <c r="H34" s="32"/>
      <c r="I34" s="107">
        <v>0.2</v>
      </c>
      <c r="J34" s="106">
        <f>ROUND(((SUM(BF126:BF183))*I34),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06">
        <f>ROUND((SUM(BG126:BG183)),  2)</f>
        <v>0</v>
      </c>
      <c r="G35" s="32"/>
      <c r="H35" s="32"/>
      <c r="I35" s="107">
        <v>0.2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06">
        <f>ROUND((SUM(BH126:BH183)),  2)</f>
        <v>0</v>
      </c>
      <c r="G36" s="32"/>
      <c r="H36" s="32"/>
      <c r="I36" s="107">
        <v>0.2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43</v>
      </c>
      <c r="F37" s="106">
        <f>ROUND((SUM(BI126:BI183)),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I41" s="93"/>
      <c r="L41" s="20"/>
    </row>
    <row r="42" spans="1:31" s="1" customFormat="1" ht="14.4" customHeight="1">
      <c r="B42" s="20"/>
      <c r="I42" s="93"/>
      <c r="L42" s="20"/>
    </row>
    <row r="43" spans="1:31" s="1" customFormat="1" ht="14.4" customHeight="1">
      <c r="B43" s="20"/>
      <c r="I43" s="93"/>
      <c r="L43" s="20"/>
    </row>
    <row r="44" spans="1:31" s="1" customFormat="1" ht="14.4" customHeight="1">
      <c r="B44" s="20"/>
      <c r="I44" s="93"/>
      <c r="L44" s="20"/>
    </row>
    <row r="45" spans="1:31" s="1" customFormat="1" ht="14.4" customHeight="1">
      <c r="B45" s="20"/>
      <c r="I45" s="93"/>
      <c r="L45" s="20"/>
    </row>
    <row r="46" spans="1:31" s="1" customFormat="1" ht="14.4" customHeight="1">
      <c r="B46" s="20"/>
      <c r="I46" s="93"/>
      <c r="L46" s="20"/>
    </row>
    <row r="47" spans="1:31" s="1" customFormat="1" ht="14.4" customHeight="1">
      <c r="B47" s="20"/>
      <c r="I47" s="93"/>
      <c r="L47" s="20"/>
    </row>
    <row r="48" spans="1:31" s="1" customFormat="1" ht="14.4" customHeight="1">
      <c r="B48" s="20"/>
      <c r="I48" s="93"/>
      <c r="L48" s="20"/>
    </row>
    <row r="49" spans="1:31" s="1" customFormat="1" ht="14.4" customHeight="1">
      <c r="B49" s="20"/>
      <c r="I49" s="93"/>
      <c r="L49" s="20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3.25" customHeight="1">
      <c r="A85" s="32"/>
      <c r="B85" s="33"/>
      <c r="C85" s="32"/>
      <c r="D85" s="32"/>
      <c r="E85" s="257" t="str">
        <f>E7</f>
        <v>Zmena užívania stavby - vybudovanie a modernizácia odborných učební v budove Základnej školy s materskou školou</v>
      </c>
      <c r="F85" s="258"/>
      <c r="G85" s="258"/>
      <c r="H85" s="25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7" t="str">
        <f>E9</f>
        <v>c - Učebňa  jazykov 1</v>
      </c>
      <c r="F87" s="256"/>
      <c r="G87" s="256"/>
      <c r="H87" s="25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2"/>
      <c r="E89" s="32"/>
      <c r="F89" s="25" t="str">
        <f>F12</f>
        <v>Záriečie, parc.č. KN 51/50/1</v>
      </c>
      <c r="G89" s="32"/>
      <c r="H89" s="32"/>
      <c r="I89" s="97" t="s">
        <v>20</v>
      </c>
      <c r="J89" s="55" t="str">
        <f>IF(J12="","",J12)</f>
        <v>27. 1. 2020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>
      <c r="A91" s="32"/>
      <c r="B91" s="33"/>
      <c r="C91" s="27" t="s">
        <v>22</v>
      </c>
      <c r="D91" s="32"/>
      <c r="E91" s="32"/>
      <c r="F91" s="25" t="str">
        <f>E15</f>
        <v>Obec Záriečie</v>
      </c>
      <c r="G91" s="32"/>
      <c r="H91" s="32"/>
      <c r="I91" s="97" t="s">
        <v>28</v>
      </c>
      <c r="J91" s="30" t="str">
        <f>E21</f>
        <v>Ing. G. Gabčová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32</v>
      </c>
      <c r="J92" s="30" t="str">
        <f>E24</f>
        <v>Ing. G. Gabčová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97</v>
      </c>
      <c r="D94" s="108"/>
      <c r="E94" s="108"/>
      <c r="F94" s="108"/>
      <c r="G94" s="108"/>
      <c r="H94" s="108"/>
      <c r="I94" s="123"/>
      <c r="J94" s="124" t="s">
        <v>98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25" t="s">
        <v>99</v>
      </c>
      <c r="D96" s="32"/>
      <c r="E96" s="32"/>
      <c r="F96" s="32"/>
      <c r="G96" s="32"/>
      <c r="H96" s="32"/>
      <c r="I96" s="96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1:31" s="9" customFormat="1" ht="24.9" customHeight="1">
      <c r="B97" s="126"/>
      <c r="D97" s="127" t="s">
        <v>101</v>
      </c>
      <c r="E97" s="128"/>
      <c r="F97" s="128"/>
      <c r="G97" s="128"/>
      <c r="H97" s="128"/>
      <c r="I97" s="129"/>
      <c r="J97" s="130">
        <f>J127</f>
        <v>0</v>
      </c>
      <c r="L97" s="126"/>
    </row>
    <row r="98" spans="1:31" s="10" customFormat="1" ht="19.95" customHeight="1">
      <c r="B98" s="131"/>
      <c r="D98" s="132" t="s">
        <v>103</v>
      </c>
      <c r="E98" s="133"/>
      <c r="F98" s="133"/>
      <c r="G98" s="133"/>
      <c r="H98" s="133"/>
      <c r="I98" s="134"/>
      <c r="J98" s="135">
        <f>J128</f>
        <v>0</v>
      </c>
      <c r="L98" s="131"/>
    </row>
    <row r="99" spans="1:31" s="10" customFormat="1" ht="19.95" customHeight="1">
      <c r="B99" s="131"/>
      <c r="D99" s="132" t="s">
        <v>104</v>
      </c>
      <c r="E99" s="133"/>
      <c r="F99" s="133"/>
      <c r="G99" s="133"/>
      <c r="H99" s="133"/>
      <c r="I99" s="134"/>
      <c r="J99" s="135">
        <f>J133</f>
        <v>0</v>
      </c>
      <c r="L99" s="131"/>
    </row>
    <row r="100" spans="1:31" s="10" customFormat="1" ht="19.95" customHeight="1">
      <c r="B100" s="131"/>
      <c r="D100" s="132" t="s">
        <v>105</v>
      </c>
      <c r="E100" s="133"/>
      <c r="F100" s="133"/>
      <c r="G100" s="133"/>
      <c r="H100" s="133"/>
      <c r="I100" s="134"/>
      <c r="J100" s="135">
        <f>J141</f>
        <v>0</v>
      </c>
      <c r="L100" s="131"/>
    </row>
    <row r="101" spans="1:31" s="9" customFormat="1" ht="24.9" customHeight="1">
      <c r="B101" s="126"/>
      <c r="D101" s="127" t="s">
        <v>106</v>
      </c>
      <c r="E101" s="128"/>
      <c r="F101" s="128"/>
      <c r="G101" s="128"/>
      <c r="H101" s="128"/>
      <c r="I101" s="129"/>
      <c r="J101" s="130">
        <f>J143</f>
        <v>0</v>
      </c>
      <c r="L101" s="126"/>
    </row>
    <row r="102" spans="1:31" s="10" customFormat="1" ht="19.95" customHeight="1">
      <c r="B102" s="131"/>
      <c r="D102" s="132" t="s">
        <v>820</v>
      </c>
      <c r="E102" s="133"/>
      <c r="F102" s="133"/>
      <c r="G102" s="133"/>
      <c r="H102" s="133"/>
      <c r="I102" s="134"/>
      <c r="J102" s="135">
        <f>J144</f>
        <v>0</v>
      </c>
      <c r="L102" s="131"/>
    </row>
    <row r="103" spans="1:31" s="10" customFormat="1" ht="19.95" customHeight="1">
      <c r="B103" s="131"/>
      <c r="D103" s="132" t="s">
        <v>821</v>
      </c>
      <c r="E103" s="133"/>
      <c r="F103" s="133"/>
      <c r="G103" s="133"/>
      <c r="H103" s="133"/>
      <c r="I103" s="134"/>
      <c r="J103" s="135">
        <f>J147</f>
        <v>0</v>
      </c>
      <c r="L103" s="131"/>
    </row>
    <row r="104" spans="1:31" s="10" customFormat="1" ht="19.95" customHeight="1">
      <c r="B104" s="131"/>
      <c r="D104" s="132" t="s">
        <v>119</v>
      </c>
      <c r="E104" s="133"/>
      <c r="F104" s="133"/>
      <c r="G104" s="133"/>
      <c r="H104" s="133"/>
      <c r="I104" s="134"/>
      <c r="J104" s="135">
        <f>J157</f>
        <v>0</v>
      </c>
      <c r="L104" s="131"/>
    </row>
    <row r="105" spans="1:31" s="9" customFormat="1" ht="24.9" customHeight="1">
      <c r="B105" s="126"/>
      <c r="D105" s="127" t="s">
        <v>120</v>
      </c>
      <c r="E105" s="128"/>
      <c r="F105" s="128"/>
      <c r="G105" s="128"/>
      <c r="H105" s="128"/>
      <c r="I105" s="129"/>
      <c r="J105" s="130">
        <f>J167</f>
        <v>0</v>
      </c>
      <c r="L105" s="126"/>
    </row>
    <row r="106" spans="1:31" s="10" customFormat="1" ht="19.95" customHeight="1">
      <c r="B106" s="131"/>
      <c r="D106" s="132" t="s">
        <v>121</v>
      </c>
      <c r="E106" s="133"/>
      <c r="F106" s="133"/>
      <c r="G106" s="133"/>
      <c r="H106" s="133"/>
      <c r="I106" s="134"/>
      <c r="J106" s="135">
        <f>J168</f>
        <v>0</v>
      </c>
      <c r="L106" s="13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47"/>
      <c r="C108" s="48"/>
      <c r="D108" s="48"/>
      <c r="E108" s="48"/>
      <c r="F108" s="48"/>
      <c r="G108" s="48"/>
      <c r="H108" s="48"/>
      <c r="I108" s="120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" customHeight="1">
      <c r="A112" s="32"/>
      <c r="B112" s="49"/>
      <c r="C112" s="50"/>
      <c r="D112" s="50"/>
      <c r="E112" s="50"/>
      <c r="F112" s="50"/>
      <c r="G112" s="50"/>
      <c r="H112" s="50"/>
      <c r="I112" s="121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" customHeight="1">
      <c r="A113" s="32"/>
      <c r="B113" s="33"/>
      <c r="C113" s="21" t="s">
        <v>123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14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23.25" customHeight="1">
      <c r="A116" s="32"/>
      <c r="B116" s="33"/>
      <c r="C116" s="32"/>
      <c r="D116" s="32"/>
      <c r="E116" s="257" t="str">
        <f>E7</f>
        <v>Zmena užívania stavby - vybudovanie a modernizácia odborných učební v budove Základnej školy s materskou školou</v>
      </c>
      <c r="F116" s="258"/>
      <c r="G116" s="258"/>
      <c r="H116" s="258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94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7" t="str">
        <f>E9</f>
        <v>c - Učebňa  jazykov 1</v>
      </c>
      <c r="F118" s="256"/>
      <c r="G118" s="256"/>
      <c r="H118" s="256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18</v>
      </c>
      <c r="D120" s="32"/>
      <c r="E120" s="32"/>
      <c r="F120" s="25" t="str">
        <f>F12</f>
        <v>Záriečie, parc.č. KN 51/50/1</v>
      </c>
      <c r="G120" s="32"/>
      <c r="H120" s="32"/>
      <c r="I120" s="97" t="s">
        <v>20</v>
      </c>
      <c r="J120" s="55" t="str">
        <f>IF(J12="","",J12)</f>
        <v>27. 1. 2020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15" customHeight="1">
      <c r="A122" s="32"/>
      <c r="B122" s="33"/>
      <c r="C122" s="27" t="s">
        <v>22</v>
      </c>
      <c r="D122" s="32"/>
      <c r="E122" s="32"/>
      <c r="F122" s="25" t="str">
        <f>E15</f>
        <v>Obec Záriečie</v>
      </c>
      <c r="G122" s="32"/>
      <c r="H122" s="32"/>
      <c r="I122" s="97" t="s">
        <v>28</v>
      </c>
      <c r="J122" s="30" t="str">
        <f>E21</f>
        <v>Ing. G. Gabčová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15" customHeight="1">
      <c r="A123" s="32"/>
      <c r="B123" s="33"/>
      <c r="C123" s="27" t="s">
        <v>26</v>
      </c>
      <c r="D123" s="32"/>
      <c r="E123" s="32"/>
      <c r="F123" s="25" t="str">
        <f>IF(E18="","",E18)</f>
        <v>Vyplň údaj</v>
      </c>
      <c r="G123" s="32"/>
      <c r="H123" s="32"/>
      <c r="I123" s="97" t="s">
        <v>32</v>
      </c>
      <c r="J123" s="30" t="str">
        <f>E24</f>
        <v>Ing. G. Gabčová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36"/>
      <c r="B125" s="137"/>
      <c r="C125" s="138" t="s">
        <v>124</v>
      </c>
      <c r="D125" s="139" t="s">
        <v>59</v>
      </c>
      <c r="E125" s="139" t="s">
        <v>55</v>
      </c>
      <c r="F125" s="139" t="s">
        <v>56</v>
      </c>
      <c r="G125" s="139" t="s">
        <v>125</v>
      </c>
      <c r="H125" s="139" t="s">
        <v>126</v>
      </c>
      <c r="I125" s="140" t="s">
        <v>127</v>
      </c>
      <c r="J125" s="141" t="s">
        <v>98</v>
      </c>
      <c r="K125" s="142" t="s">
        <v>128</v>
      </c>
      <c r="L125" s="143"/>
      <c r="M125" s="62" t="s">
        <v>1</v>
      </c>
      <c r="N125" s="63" t="s">
        <v>38</v>
      </c>
      <c r="O125" s="63" t="s">
        <v>129</v>
      </c>
      <c r="P125" s="63" t="s">
        <v>130</v>
      </c>
      <c r="Q125" s="63" t="s">
        <v>131</v>
      </c>
      <c r="R125" s="63" t="s">
        <v>132</v>
      </c>
      <c r="S125" s="63" t="s">
        <v>133</v>
      </c>
      <c r="T125" s="64" t="s">
        <v>134</v>
      </c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</row>
    <row r="126" spans="1:63" s="2" customFormat="1" ht="22.8" customHeight="1">
      <c r="A126" s="32"/>
      <c r="B126" s="33"/>
      <c r="C126" s="69" t="s">
        <v>99</v>
      </c>
      <c r="D126" s="32"/>
      <c r="E126" s="32"/>
      <c r="F126" s="32"/>
      <c r="G126" s="32"/>
      <c r="H126" s="32"/>
      <c r="I126" s="96"/>
      <c r="J126" s="144">
        <f>BK126</f>
        <v>0</v>
      </c>
      <c r="K126" s="32"/>
      <c r="L126" s="33"/>
      <c r="M126" s="65"/>
      <c r="N126" s="56"/>
      <c r="O126" s="66"/>
      <c r="P126" s="145">
        <f>P127+P143+P167</f>
        <v>0</v>
      </c>
      <c r="Q126" s="66"/>
      <c r="R126" s="145">
        <f>R127+R143+R167</f>
        <v>1.17232282</v>
      </c>
      <c r="S126" s="66"/>
      <c r="T126" s="146">
        <f>T127+T143+T167</f>
        <v>0.84689999999999999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73</v>
      </c>
      <c r="AU126" s="17" t="s">
        <v>100</v>
      </c>
      <c r="BK126" s="147">
        <f>BK127+BK143+BK167</f>
        <v>0</v>
      </c>
    </row>
    <row r="127" spans="1:63" s="12" customFormat="1" ht="25.95" customHeight="1">
      <c r="B127" s="148"/>
      <c r="D127" s="149" t="s">
        <v>73</v>
      </c>
      <c r="E127" s="150" t="s">
        <v>135</v>
      </c>
      <c r="F127" s="150" t="s">
        <v>136</v>
      </c>
      <c r="I127" s="151"/>
      <c r="J127" s="152">
        <f>BK127</f>
        <v>0</v>
      </c>
      <c r="L127" s="148"/>
      <c r="M127" s="153"/>
      <c r="N127" s="154"/>
      <c r="O127" s="154"/>
      <c r="P127" s="155">
        <f>P128+P133+P141</f>
        <v>0</v>
      </c>
      <c r="Q127" s="154"/>
      <c r="R127" s="155">
        <f>R128+R133+R141</f>
        <v>0.89209499999999997</v>
      </c>
      <c r="S127" s="154"/>
      <c r="T127" s="156">
        <f>T128+T133+T141</f>
        <v>0</v>
      </c>
      <c r="AR127" s="149" t="s">
        <v>82</v>
      </c>
      <c r="AT127" s="157" t="s">
        <v>73</v>
      </c>
      <c r="AU127" s="157" t="s">
        <v>74</v>
      </c>
      <c r="AY127" s="149" t="s">
        <v>137</v>
      </c>
      <c r="BK127" s="158">
        <f>BK128+BK133+BK141</f>
        <v>0</v>
      </c>
    </row>
    <row r="128" spans="1:63" s="12" customFormat="1" ht="22.8" customHeight="1">
      <c r="B128" s="148"/>
      <c r="D128" s="149" t="s">
        <v>73</v>
      </c>
      <c r="E128" s="159" t="s">
        <v>167</v>
      </c>
      <c r="F128" s="159" t="s">
        <v>192</v>
      </c>
      <c r="I128" s="151"/>
      <c r="J128" s="160">
        <f>BK128</f>
        <v>0</v>
      </c>
      <c r="L128" s="148"/>
      <c r="M128" s="153"/>
      <c r="N128" s="154"/>
      <c r="O128" s="154"/>
      <c r="P128" s="155">
        <f>SUM(P129:P132)</f>
        <v>0</v>
      </c>
      <c r="Q128" s="154"/>
      <c r="R128" s="155">
        <f>SUM(R129:R132)</f>
        <v>0.89209499999999997</v>
      </c>
      <c r="S128" s="154"/>
      <c r="T128" s="156">
        <f>SUM(T129:T132)</f>
        <v>0</v>
      </c>
      <c r="AR128" s="149" t="s">
        <v>82</v>
      </c>
      <c r="AT128" s="157" t="s">
        <v>73</v>
      </c>
      <c r="AU128" s="157" t="s">
        <v>82</v>
      </c>
      <c r="AY128" s="149" t="s">
        <v>137</v>
      </c>
      <c r="BK128" s="158">
        <f>SUM(BK129:BK132)</f>
        <v>0</v>
      </c>
    </row>
    <row r="129" spans="1:65" s="2" customFormat="1" ht="21.75" customHeight="1">
      <c r="A129" s="32"/>
      <c r="B129" s="161"/>
      <c r="C129" s="162" t="s">
        <v>82</v>
      </c>
      <c r="D129" s="162" t="s">
        <v>140</v>
      </c>
      <c r="E129" s="163" t="s">
        <v>234</v>
      </c>
      <c r="F129" s="164" t="s">
        <v>235</v>
      </c>
      <c r="G129" s="165" t="s">
        <v>151</v>
      </c>
      <c r="H129" s="166">
        <v>56.46</v>
      </c>
      <c r="I129" s="167"/>
      <c r="J129" s="166">
        <f>ROUND(I129*H129,3)</f>
        <v>0</v>
      </c>
      <c r="K129" s="168"/>
      <c r="L129" s="33"/>
      <c r="M129" s="169" t="s">
        <v>1</v>
      </c>
      <c r="N129" s="170" t="s">
        <v>40</v>
      </c>
      <c r="O129" s="58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3" t="s">
        <v>144</v>
      </c>
      <c r="AT129" s="173" t="s">
        <v>140</v>
      </c>
      <c r="AU129" s="173" t="s">
        <v>145</v>
      </c>
      <c r="AY129" s="17" t="s">
        <v>137</v>
      </c>
      <c r="BE129" s="174">
        <f>IF(N129="základná",J129,0)</f>
        <v>0</v>
      </c>
      <c r="BF129" s="174">
        <f>IF(N129="znížená",J129,0)</f>
        <v>0</v>
      </c>
      <c r="BG129" s="174">
        <f>IF(N129="zákl. prenesená",J129,0)</f>
        <v>0</v>
      </c>
      <c r="BH129" s="174">
        <f>IF(N129="zníž. prenesená",J129,0)</f>
        <v>0</v>
      </c>
      <c r="BI129" s="174">
        <f>IF(N129="nulová",J129,0)</f>
        <v>0</v>
      </c>
      <c r="BJ129" s="17" t="s">
        <v>145</v>
      </c>
      <c r="BK129" s="175">
        <f>ROUND(I129*H129,3)</f>
        <v>0</v>
      </c>
      <c r="BL129" s="17" t="s">
        <v>144</v>
      </c>
      <c r="BM129" s="173" t="s">
        <v>918</v>
      </c>
    </row>
    <row r="130" spans="1:65" s="13" customFormat="1">
      <c r="B130" s="176"/>
      <c r="D130" s="177" t="s">
        <v>147</v>
      </c>
      <c r="E130" s="178" t="s">
        <v>1</v>
      </c>
      <c r="F130" s="179" t="s">
        <v>919</v>
      </c>
      <c r="H130" s="180">
        <v>56.46</v>
      </c>
      <c r="I130" s="181"/>
      <c r="L130" s="176"/>
      <c r="M130" s="182"/>
      <c r="N130" s="183"/>
      <c r="O130" s="183"/>
      <c r="P130" s="183"/>
      <c r="Q130" s="183"/>
      <c r="R130" s="183"/>
      <c r="S130" s="183"/>
      <c r="T130" s="184"/>
      <c r="AT130" s="178" t="s">
        <v>147</v>
      </c>
      <c r="AU130" s="178" t="s">
        <v>145</v>
      </c>
      <c r="AV130" s="13" t="s">
        <v>145</v>
      </c>
      <c r="AW130" s="13" t="s">
        <v>30</v>
      </c>
      <c r="AX130" s="13" t="s">
        <v>82</v>
      </c>
      <c r="AY130" s="178" t="s">
        <v>137</v>
      </c>
    </row>
    <row r="131" spans="1:65" s="2" customFormat="1" ht="16.5" customHeight="1">
      <c r="A131" s="32"/>
      <c r="B131" s="161"/>
      <c r="C131" s="200" t="s">
        <v>145</v>
      </c>
      <c r="D131" s="200" t="s">
        <v>229</v>
      </c>
      <c r="E131" s="201" t="s">
        <v>238</v>
      </c>
      <c r="F131" s="202" t="s">
        <v>239</v>
      </c>
      <c r="G131" s="203" t="s">
        <v>240</v>
      </c>
      <c r="H131" s="204">
        <v>14.141999999999999</v>
      </c>
      <c r="I131" s="205"/>
      <c r="J131" s="204">
        <f>ROUND(I131*H131,3)</f>
        <v>0</v>
      </c>
      <c r="K131" s="206"/>
      <c r="L131" s="207"/>
      <c r="M131" s="208" t="s">
        <v>1</v>
      </c>
      <c r="N131" s="209" t="s">
        <v>40</v>
      </c>
      <c r="O131" s="58"/>
      <c r="P131" s="171">
        <f>O131*H131</f>
        <v>0</v>
      </c>
      <c r="Q131" s="171">
        <v>1E-3</v>
      </c>
      <c r="R131" s="171">
        <f>Q131*H131</f>
        <v>1.4142E-2</v>
      </c>
      <c r="S131" s="171">
        <v>0</v>
      </c>
      <c r="T131" s="172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3" t="s">
        <v>182</v>
      </c>
      <c r="AT131" s="173" t="s">
        <v>229</v>
      </c>
      <c r="AU131" s="173" t="s">
        <v>145</v>
      </c>
      <c r="AY131" s="17" t="s">
        <v>137</v>
      </c>
      <c r="BE131" s="174">
        <f>IF(N131="základná",J131,0)</f>
        <v>0</v>
      </c>
      <c r="BF131" s="174">
        <f>IF(N131="znížená",J131,0)</f>
        <v>0</v>
      </c>
      <c r="BG131" s="174">
        <f>IF(N131="zákl. prenesená",J131,0)</f>
        <v>0</v>
      </c>
      <c r="BH131" s="174">
        <f>IF(N131="zníž. prenesená",J131,0)</f>
        <v>0</v>
      </c>
      <c r="BI131" s="174">
        <f>IF(N131="nulová",J131,0)</f>
        <v>0</v>
      </c>
      <c r="BJ131" s="17" t="s">
        <v>145</v>
      </c>
      <c r="BK131" s="175">
        <f>ROUND(I131*H131,3)</f>
        <v>0</v>
      </c>
      <c r="BL131" s="17" t="s">
        <v>144</v>
      </c>
      <c r="BM131" s="173" t="s">
        <v>920</v>
      </c>
    </row>
    <row r="132" spans="1:65" s="2" customFormat="1" ht="21.75" customHeight="1">
      <c r="A132" s="32"/>
      <c r="B132" s="161"/>
      <c r="C132" s="162" t="s">
        <v>138</v>
      </c>
      <c r="D132" s="162" t="s">
        <v>140</v>
      </c>
      <c r="E132" s="163" t="s">
        <v>824</v>
      </c>
      <c r="F132" s="164" t="s">
        <v>825</v>
      </c>
      <c r="G132" s="165" t="s">
        <v>151</v>
      </c>
      <c r="H132" s="166">
        <v>56.46</v>
      </c>
      <c r="I132" s="167"/>
      <c r="J132" s="166">
        <f>ROUND(I132*H132,3)</f>
        <v>0</v>
      </c>
      <c r="K132" s="168"/>
      <c r="L132" s="33"/>
      <c r="M132" s="169" t="s">
        <v>1</v>
      </c>
      <c r="N132" s="170" t="s">
        <v>40</v>
      </c>
      <c r="O132" s="58"/>
      <c r="P132" s="171">
        <f>O132*H132</f>
        <v>0</v>
      </c>
      <c r="Q132" s="171">
        <v>1.555E-2</v>
      </c>
      <c r="R132" s="171">
        <f>Q132*H132</f>
        <v>0.87795299999999998</v>
      </c>
      <c r="S132" s="171">
        <v>0</v>
      </c>
      <c r="T132" s="172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3" t="s">
        <v>144</v>
      </c>
      <c r="AT132" s="173" t="s">
        <v>140</v>
      </c>
      <c r="AU132" s="173" t="s">
        <v>145</v>
      </c>
      <c r="AY132" s="17" t="s">
        <v>137</v>
      </c>
      <c r="BE132" s="174">
        <f>IF(N132="základná",J132,0)</f>
        <v>0</v>
      </c>
      <c r="BF132" s="174">
        <f>IF(N132="znížená",J132,0)</f>
        <v>0</v>
      </c>
      <c r="BG132" s="174">
        <f>IF(N132="zákl. prenesená",J132,0)</f>
        <v>0</v>
      </c>
      <c r="BH132" s="174">
        <f>IF(N132="zníž. prenesená",J132,0)</f>
        <v>0</v>
      </c>
      <c r="BI132" s="174">
        <f>IF(N132="nulová",J132,0)</f>
        <v>0</v>
      </c>
      <c r="BJ132" s="17" t="s">
        <v>145</v>
      </c>
      <c r="BK132" s="175">
        <f>ROUND(I132*H132,3)</f>
        <v>0</v>
      </c>
      <c r="BL132" s="17" t="s">
        <v>144</v>
      </c>
      <c r="BM132" s="173" t="s">
        <v>921</v>
      </c>
    </row>
    <row r="133" spans="1:65" s="12" customFormat="1" ht="22.8" customHeight="1">
      <c r="B133" s="148"/>
      <c r="D133" s="149" t="s">
        <v>73</v>
      </c>
      <c r="E133" s="159" t="s">
        <v>187</v>
      </c>
      <c r="F133" s="159" t="s">
        <v>261</v>
      </c>
      <c r="I133" s="151"/>
      <c r="J133" s="160">
        <f>BK133</f>
        <v>0</v>
      </c>
      <c r="L133" s="148"/>
      <c r="M133" s="153"/>
      <c r="N133" s="154"/>
      <c r="O133" s="154"/>
      <c r="P133" s="155">
        <f>SUM(P134:P140)</f>
        <v>0</v>
      </c>
      <c r="Q133" s="154"/>
      <c r="R133" s="155">
        <f>SUM(R134:R140)</f>
        <v>0</v>
      </c>
      <c r="S133" s="154"/>
      <c r="T133" s="156">
        <f>SUM(T134:T140)</f>
        <v>0</v>
      </c>
      <c r="AR133" s="149" t="s">
        <v>82</v>
      </c>
      <c r="AT133" s="157" t="s">
        <v>73</v>
      </c>
      <c r="AU133" s="157" t="s">
        <v>82</v>
      </c>
      <c r="AY133" s="149" t="s">
        <v>137</v>
      </c>
      <c r="BK133" s="158">
        <f>SUM(BK134:BK140)</f>
        <v>0</v>
      </c>
    </row>
    <row r="134" spans="1:65" s="2" customFormat="1" ht="16.5" customHeight="1">
      <c r="A134" s="32"/>
      <c r="B134" s="161"/>
      <c r="C134" s="162" t="s">
        <v>144</v>
      </c>
      <c r="D134" s="162" t="s">
        <v>140</v>
      </c>
      <c r="E134" s="163" t="s">
        <v>331</v>
      </c>
      <c r="F134" s="164" t="s">
        <v>332</v>
      </c>
      <c r="G134" s="165" t="s">
        <v>333</v>
      </c>
      <c r="H134" s="166">
        <v>0.84699999999999998</v>
      </c>
      <c r="I134" s="167"/>
      <c r="J134" s="166">
        <f>ROUND(I134*H134,3)</f>
        <v>0</v>
      </c>
      <c r="K134" s="168"/>
      <c r="L134" s="33"/>
      <c r="M134" s="169" t="s">
        <v>1</v>
      </c>
      <c r="N134" s="170" t="s">
        <v>40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3" t="s">
        <v>144</v>
      </c>
      <c r="AT134" s="173" t="s">
        <v>140</v>
      </c>
      <c r="AU134" s="173" t="s">
        <v>145</v>
      </c>
      <c r="AY134" s="17" t="s">
        <v>137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7" t="s">
        <v>145</v>
      </c>
      <c r="BK134" s="175">
        <f>ROUND(I134*H134,3)</f>
        <v>0</v>
      </c>
      <c r="BL134" s="17" t="s">
        <v>144</v>
      </c>
      <c r="BM134" s="173" t="s">
        <v>922</v>
      </c>
    </row>
    <row r="135" spans="1:65" s="2" customFormat="1" ht="21.75" customHeight="1">
      <c r="A135" s="32"/>
      <c r="B135" s="161"/>
      <c r="C135" s="162" t="s">
        <v>161</v>
      </c>
      <c r="D135" s="162" t="s">
        <v>140</v>
      </c>
      <c r="E135" s="163" t="s">
        <v>336</v>
      </c>
      <c r="F135" s="164" t="s">
        <v>337</v>
      </c>
      <c r="G135" s="165" t="s">
        <v>333</v>
      </c>
      <c r="H135" s="166">
        <v>12.705</v>
      </c>
      <c r="I135" s="167"/>
      <c r="J135" s="166">
        <f>ROUND(I135*H135,3)</f>
        <v>0</v>
      </c>
      <c r="K135" s="168"/>
      <c r="L135" s="33"/>
      <c r="M135" s="169" t="s">
        <v>1</v>
      </c>
      <c r="N135" s="170" t="s">
        <v>40</v>
      </c>
      <c r="O135" s="58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3" t="s">
        <v>144</v>
      </c>
      <c r="AT135" s="173" t="s">
        <v>140</v>
      </c>
      <c r="AU135" s="173" t="s">
        <v>145</v>
      </c>
      <c r="AY135" s="17" t="s">
        <v>137</v>
      </c>
      <c r="BE135" s="174">
        <f>IF(N135="základná",J135,0)</f>
        <v>0</v>
      </c>
      <c r="BF135" s="174">
        <f>IF(N135="znížená",J135,0)</f>
        <v>0</v>
      </c>
      <c r="BG135" s="174">
        <f>IF(N135="zákl. prenesená",J135,0)</f>
        <v>0</v>
      </c>
      <c r="BH135" s="174">
        <f>IF(N135="zníž. prenesená",J135,0)</f>
        <v>0</v>
      </c>
      <c r="BI135" s="174">
        <f>IF(N135="nulová",J135,0)</f>
        <v>0</v>
      </c>
      <c r="BJ135" s="17" t="s">
        <v>145</v>
      </c>
      <c r="BK135" s="175">
        <f>ROUND(I135*H135,3)</f>
        <v>0</v>
      </c>
      <c r="BL135" s="17" t="s">
        <v>144</v>
      </c>
      <c r="BM135" s="173" t="s">
        <v>923</v>
      </c>
    </row>
    <row r="136" spans="1:65" s="13" customFormat="1">
      <c r="B136" s="176"/>
      <c r="D136" s="177" t="s">
        <v>147</v>
      </c>
      <c r="F136" s="179" t="s">
        <v>924</v>
      </c>
      <c r="H136" s="180">
        <v>12.705</v>
      </c>
      <c r="I136" s="181"/>
      <c r="L136" s="176"/>
      <c r="M136" s="182"/>
      <c r="N136" s="183"/>
      <c r="O136" s="183"/>
      <c r="P136" s="183"/>
      <c r="Q136" s="183"/>
      <c r="R136" s="183"/>
      <c r="S136" s="183"/>
      <c r="T136" s="184"/>
      <c r="AT136" s="178" t="s">
        <v>147</v>
      </c>
      <c r="AU136" s="178" t="s">
        <v>145</v>
      </c>
      <c r="AV136" s="13" t="s">
        <v>145</v>
      </c>
      <c r="AW136" s="13" t="s">
        <v>3</v>
      </c>
      <c r="AX136" s="13" t="s">
        <v>82</v>
      </c>
      <c r="AY136" s="178" t="s">
        <v>137</v>
      </c>
    </row>
    <row r="137" spans="1:65" s="2" customFormat="1" ht="21.75" customHeight="1">
      <c r="A137" s="32"/>
      <c r="B137" s="161"/>
      <c r="C137" s="162" t="s">
        <v>167</v>
      </c>
      <c r="D137" s="162" t="s">
        <v>140</v>
      </c>
      <c r="E137" s="163" t="s">
        <v>341</v>
      </c>
      <c r="F137" s="164" t="s">
        <v>342</v>
      </c>
      <c r="G137" s="165" t="s">
        <v>333</v>
      </c>
      <c r="H137" s="166">
        <v>0.84699999999999998</v>
      </c>
      <c r="I137" s="167"/>
      <c r="J137" s="166">
        <f>ROUND(I137*H137,3)</f>
        <v>0</v>
      </c>
      <c r="K137" s="168"/>
      <c r="L137" s="33"/>
      <c r="M137" s="169" t="s">
        <v>1</v>
      </c>
      <c r="N137" s="170" t="s">
        <v>40</v>
      </c>
      <c r="O137" s="58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3" t="s">
        <v>144</v>
      </c>
      <c r="AT137" s="173" t="s">
        <v>140</v>
      </c>
      <c r="AU137" s="173" t="s">
        <v>145</v>
      </c>
      <c r="AY137" s="17" t="s">
        <v>137</v>
      </c>
      <c r="BE137" s="174">
        <f>IF(N137="základná",J137,0)</f>
        <v>0</v>
      </c>
      <c r="BF137" s="174">
        <f>IF(N137="znížená",J137,0)</f>
        <v>0</v>
      </c>
      <c r="BG137" s="174">
        <f>IF(N137="zákl. prenesená",J137,0)</f>
        <v>0</v>
      </c>
      <c r="BH137" s="174">
        <f>IF(N137="zníž. prenesená",J137,0)</f>
        <v>0</v>
      </c>
      <c r="BI137" s="174">
        <f>IF(N137="nulová",J137,0)</f>
        <v>0</v>
      </c>
      <c r="BJ137" s="17" t="s">
        <v>145</v>
      </c>
      <c r="BK137" s="175">
        <f>ROUND(I137*H137,3)</f>
        <v>0</v>
      </c>
      <c r="BL137" s="17" t="s">
        <v>144</v>
      </c>
      <c r="BM137" s="173" t="s">
        <v>925</v>
      </c>
    </row>
    <row r="138" spans="1:65" s="2" customFormat="1" ht="21.75" customHeight="1">
      <c r="A138" s="32"/>
      <c r="B138" s="161"/>
      <c r="C138" s="162" t="s">
        <v>173</v>
      </c>
      <c r="D138" s="162" t="s">
        <v>140</v>
      </c>
      <c r="E138" s="163" t="s">
        <v>345</v>
      </c>
      <c r="F138" s="164" t="s">
        <v>346</v>
      </c>
      <c r="G138" s="165" t="s">
        <v>333</v>
      </c>
      <c r="H138" s="166">
        <v>1.694</v>
      </c>
      <c r="I138" s="167"/>
      <c r="J138" s="166">
        <f>ROUND(I138*H138,3)</f>
        <v>0</v>
      </c>
      <c r="K138" s="168"/>
      <c r="L138" s="33"/>
      <c r="M138" s="169" t="s">
        <v>1</v>
      </c>
      <c r="N138" s="170" t="s">
        <v>40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3" t="s">
        <v>144</v>
      </c>
      <c r="AT138" s="173" t="s">
        <v>140</v>
      </c>
      <c r="AU138" s="173" t="s">
        <v>145</v>
      </c>
      <c r="AY138" s="17" t="s">
        <v>137</v>
      </c>
      <c r="BE138" s="174">
        <f>IF(N138="základná",J138,0)</f>
        <v>0</v>
      </c>
      <c r="BF138" s="174">
        <f>IF(N138="znížená",J138,0)</f>
        <v>0</v>
      </c>
      <c r="BG138" s="174">
        <f>IF(N138="zákl. prenesená",J138,0)</f>
        <v>0</v>
      </c>
      <c r="BH138" s="174">
        <f>IF(N138="zníž. prenesená",J138,0)</f>
        <v>0</v>
      </c>
      <c r="BI138" s="174">
        <f>IF(N138="nulová",J138,0)</f>
        <v>0</v>
      </c>
      <c r="BJ138" s="17" t="s">
        <v>145</v>
      </c>
      <c r="BK138" s="175">
        <f>ROUND(I138*H138,3)</f>
        <v>0</v>
      </c>
      <c r="BL138" s="17" t="s">
        <v>144</v>
      </c>
      <c r="BM138" s="173" t="s">
        <v>926</v>
      </c>
    </row>
    <row r="139" spans="1:65" s="13" customFormat="1">
      <c r="B139" s="176"/>
      <c r="D139" s="177" t="s">
        <v>147</v>
      </c>
      <c r="F139" s="179" t="s">
        <v>927</v>
      </c>
      <c r="H139" s="180">
        <v>1.694</v>
      </c>
      <c r="I139" s="181"/>
      <c r="L139" s="176"/>
      <c r="M139" s="182"/>
      <c r="N139" s="183"/>
      <c r="O139" s="183"/>
      <c r="P139" s="183"/>
      <c r="Q139" s="183"/>
      <c r="R139" s="183"/>
      <c r="S139" s="183"/>
      <c r="T139" s="184"/>
      <c r="AT139" s="178" t="s">
        <v>147</v>
      </c>
      <c r="AU139" s="178" t="s">
        <v>145</v>
      </c>
      <c r="AV139" s="13" t="s">
        <v>145</v>
      </c>
      <c r="AW139" s="13" t="s">
        <v>3</v>
      </c>
      <c r="AX139" s="13" t="s">
        <v>82</v>
      </c>
      <c r="AY139" s="178" t="s">
        <v>137</v>
      </c>
    </row>
    <row r="140" spans="1:65" s="2" customFormat="1" ht="21.75" customHeight="1">
      <c r="A140" s="32"/>
      <c r="B140" s="161"/>
      <c r="C140" s="162" t="s">
        <v>182</v>
      </c>
      <c r="D140" s="162" t="s">
        <v>140</v>
      </c>
      <c r="E140" s="163" t="s">
        <v>350</v>
      </c>
      <c r="F140" s="164" t="s">
        <v>351</v>
      </c>
      <c r="G140" s="165" t="s">
        <v>333</v>
      </c>
      <c r="H140" s="166">
        <v>0.84699999999999998</v>
      </c>
      <c r="I140" s="167"/>
      <c r="J140" s="166">
        <f>ROUND(I140*H140,3)</f>
        <v>0</v>
      </c>
      <c r="K140" s="168"/>
      <c r="L140" s="33"/>
      <c r="M140" s="169" t="s">
        <v>1</v>
      </c>
      <c r="N140" s="170" t="s">
        <v>40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3" t="s">
        <v>144</v>
      </c>
      <c r="AT140" s="173" t="s">
        <v>140</v>
      </c>
      <c r="AU140" s="173" t="s">
        <v>145</v>
      </c>
      <c r="AY140" s="17" t="s">
        <v>137</v>
      </c>
      <c r="BE140" s="174">
        <f>IF(N140="základná",J140,0)</f>
        <v>0</v>
      </c>
      <c r="BF140" s="174">
        <f>IF(N140="znížená",J140,0)</f>
        <v>0</v>
      </c>
      <c r="BG140" s="174">
        <f>IF(N140="zákl. prenesená",J140,0)</f>
        <v>0</v>
      </c>
      <c r="BH140" s="174">
        <f>IF(N140="zníž. prenesená",J140,0)</f>
        <v>0</v>
      </c>
      <c r="BI140" s="174">
        <f>IF(N140="nulová",J140,0)</f>
        <v>0</v>
      </c>
      <c r="BJ140" s="17" t="s">
        <v>145</v>
      </c>
      <c r="BK140" s="175">
        <f>ROUND(I140*H140,3)</f>
        <v>0</v>
      </c>
      <c r="BL140" s="17" t="s">
        <v>144</v>
      </c>
      <c r="BM140" s="173" t="s">
        <v>928</v>
      </c>
    </row>
    <row r="141" spans="1:65" s="12" customFormat="1" ht="22.8" customHeight="1">
      <c r="B141" s="148"/>
      <c r="D141" s="149" t="s">
        <v>73</v>
      </c>
      <c r="E141" s="159" t="s">
        <v>353</v>
      </c>
      <c r="F141" s="159" t="s">
        <v>354</v>
      </c>
      <c r="I141" s="151"/>
      <c r="J141" s="160">
        <f>BK141</f>
        <v>0</v>
      </c>
      <c r="L141" s="148"/>
      <c r="M141" s="153"/>
      <c r="N141" s="154"/>
      <c r="O141" s="154"/>
      <c r="P141" s="155">
        <f>P142</f>
        <v>0</v>
      </c>
      <c r="Q141" s="154"/>
      <c r="R141" s="155">
        <f>R142</f>
        <v>0</v>
      </c>
      <c r="S141" s="154"/>
      <c r="T141" s="156">
        <f>T142</f>
        <v>0</v>
      </c>
      <c r="AR141" s="149" t="s">
        <v>82</v>
      </c>
      <c r="AT141" s="157" t="s">
        <v>73</v>
      </c>
      <c r="AU141" s="157" t="s">
        <v>82</v>
      </c>
      <c r="AY141" s="149" t="s">
        <v>137</v>
      </c>
      <c r="BK141" s="158">
        <f>BK142</f>
        <v>0</v>
      </c>
    </row>
    <row r="142" spans="1:65" s="2" customFormat="1" ht="21.75" customHeight="1">
      <c r="A142" s="32"/>
      <c r="B142" s="161"/>
      <c r="C142" s="162" t="s">
        <v>187</v>
      </c>
      <c r="D142" s="162" t="s">
        <v>140</v>
      </c>
      <c r="E142" s="163" t="s">
        <v>356</v>
      </c>
      <c r="F142" s="164" t="s">
        <v>357</v>
      </c>
      <c r="G142" s="165" t="s">
        <v>333</v>
      </c>
      <c r="H142" s="166">
        <v>0.89200000000000002</v>
      </c>
      <c r="I142" s="167"/>
      <c r="J142" s="166">
        <f>ROUND(I142*H142,3)</f>
        <v>0</v>
      </c>
      <c r="K142" s="168"/>
      <c r="L142" s="33"/>
      <c r="M142" s="169" t="s">
        <v>1</v>
      </c>
      <c r="N142" s="170" t="s">
        <v>40</v>
      </c>
      <c r="O142" s="58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3" t="s">
        <v>144</v>
      </c>
      <c r="AT142" s="173" t="s">
        <v>140</v>
      </c>
      <c r="AU142" s="173" t="s">
        <v>145</v>
      </c>
      <c r="AY142" s="17" t="s">
        <v>137</v>
      </c>
      <c r="BE142" s="174">
        <f>IF(N142="základná",J142,0)</f>
        <v>0</v>
      </c>
      <c r="BF142" s="174">
        <f>IF(N142="znížená",J142,0)</f>
        <v>0</v>
      </c>
      <c r="BG142" s="174">
        <f>IF(N142="zákl. prenesená",J142,0)</f>
        <v>0</v>
      </c>
      <c r="BH142" s="174">
        <f>IF(N142="zníž. prenesená",J142,0)</f>
        <v>0</v>
      </c>
      <c r="BI142" s="174">
        <f>IF(N142="nulová",J142,0)</f>
        <v>0</v>
      </c>
      <c r="BJ142" s="17" t="s">
        <v>145</v>
      </c>
      <c r="BK142" s="175">
        <f>ROUND(I142*H142,3)</f>
        <v>0</v>
      </c>
      <c r="BL142" s="17" t="s">
        <v>144</v>
      </c>
      <c r="BM142" s="173" t="s">
        <v>929</v>
      </c>
    </row>
    <row r="143" spans="1:65" s="12" customFormat="1" ht="25.95" customHeight="1">
      <c r="B143" s="148"/>
      <c r="D143" s="149" t="s">
        <v>73</v>
      </c>
      <c r="E143" s="150" t="s">
        <v>359</v>
      </c>
      <c r="F143" s="150" t="s">
        <v>360</v>
      </c>
      <c r="I143" s="151"/>
      <c r="J143" s="152">
        <f>BK143</f>
        <v>0</v>
      </c>
      <c r="L143" s="148"/>
      <c r="M143" s="153"/>
      <c r="N143" s="154"/>
      <c r="O143" s="154"/>
      <c r="P143" s="155">
        <f>P144+P147+P157</f>
        <v>0</v>
      </c>
      <c r="Q143" s="154"/>
      <c r="R143" s="155">
        <f>R144+R147+R157</f>
        <v>0.28022782000000002</v>
      </c>
      <c r="S143" s="154"/>
      <c r="T143" s="156">
        <f>T144+T147+T157</f>
        <v>0.84689999999999999</v>
      </c>
      <c r="AR143" s="149" t="s">
        <v>145</v>
      </c>
      <c r="AT143" s="157" t="s">
        <v>73</v>
      </c>
      <c r="AU143" s="157" t="s">
        <v>74</v>
      </c>
      <c r="AY143" s="149" t="s">
        <v>137</v>
      </c>
      <c r="BK143" s="158">
        <f>BK144+BK147+BK157</f>
        <v>0</v>
      </c>
    </row>
    <row r="144" spans="1:65" s="12" customFormat="1" ht="22.8" customHeight="1">
      <c r="B144" s="148"/>
      <c r="D144" s="149" t="s">
        <v>73</v>
      </c>
      <c r="E144" s="159" t="s">
        <v>835</v>
      </c>
      <c r="F144" s="159" t="s">
        <v>836</v>
      </c>
      <c r="I144" s="151"/>
      <c r="J144" s="160">
        <f>BK144</f>
        <v>0</v>
      </c>
      <c r="L144" s="148"/>
      <c r="M144" s="153"/>
      <c r="N144" s="154"/>
      <c r="O144" s="154"/>
      <c r="P144" s="155">
        <f>SUM(P145:P146)</f>
        <v>0</v>
      </c>
      <c r="Q144" s="154"/>
      <c r="R144" s="155">
        <f>SUM(R145:R146)</f>
        <v>0</v>
      </c>
      <c r="S144" s="154"/>
      <c r="T144" s="156">
        <f>SUM(T145:T146)</f>
        <v>0.84689999999999999</v>
      </c>
      <c r="AR144" s="149" t="s">
        <v>145</v>
      </c>
      <c r="AT144" s="157" t="s">
        <v>73</v>
      </c>
      <c r="AU144" s="157" t="s">
        <v>82</v>
      </c>
      <c r="AY144" s="149" t="s">
        <v>137</v>
      </c>
      <c r="BK144" s="158">
        <f>SUM(BK145:BK146)</f>
        <v>0</v>
      </c>
    </row>
    <row r="145" spans="1:65" s="2" customFormat="1" ht="21.75" customHeight="1">
      <c r="A145" s="32"/>
      <c r="B145" s="161"/>
      <c r="C145" s="162" t="s">
        <v>193</v>
      </c>
      <c r="D145" s="162" t="s">
        <v>140</v>
      </c>
      <c r="E145" s="163" t="s">
        <v>837</v>
      </c>
      <c r="F145" s="164" t="s">
        <v>838</v>
      </c>
      <c r="G145" s="165" t="s">
        <v>151</v>
      </c>
      <c r="H145" s="166">
        <v>56.46</v>
      </c>
      <c r="I145" s="167"/>
      <c r="J145" s="166">
        <f>ROUND(I145*H145,3)</f>
        <v>0</v>
      </c>
      <c r="K145" s="168"/>
      <c r="L145" s="33"/>
      <c r="M145" s="169" t="s">
        <v>1</v>
      </c>
      <c r="N145" s="170" t="s">
        <v>40</v>
      </c>
      <c r="O145" s="58"/>
      <c r="P145" s="171">
        <f>O145*H145</f>
        <v>0</v>
      </c>
      <c r="Q145" s="171">
        <v>0</v>
      </c>
      <c r="R145" s="171">
        <f>Q145*H145</f>
        <v>0</v>
      </c>
      <c r="S145" s="171">
        <v>1.4999999999999999E-2</v>
      </c>
      <c r="T145" s="172">
        <f>S145*H145</f>
        <v>0.84689999999999999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3" t="s">
        <v>224</v>
      </c>
      <c r="AT145" s="173" t="s">
        <v>140</v>
      </c>
      <c r="AU145" s="173" t="s">
        <v>145</v>
      </c>
      <c r="AY145" s="17" t="s">
        <v>137</v>
      </c>
      <c r="BE145" s="174">
        <f>IF(N145="základná",J145,0)</f>
        <v>0</v>
      </c>
      <c r="BF145" s="174">
        <f>IF(N145="znížená",J145,0)</f>
        <v>0</v>
      </c>
      <c r="BG145" s="174">
        <f>IF(N145="zákl. prenesená",J145,0)</f>
        <v>0</v>
      </c>
      <c r="BH145" s="174">
        <f>IF(N145="zníž. prenesená",J145,0)</f>
        <v>0</v>
      </c>
      <c r="BI145" s="174">
        <f>IF(N145="nulová",J145,0)</f>
        <v>0</v>
      </c>
      <c r="BJ145" s="17" t="s">
        <v>145</v>
      </c>
      <c r="BK145" s="175">
        <f>ROUND(I145*H145,3)</f>
        <v>0</v>
      </c>
      <c r="BL145" s="17" t="s">
        <v>224</v>
      </c>
      <c r="BM145" s="173" t="s">
        <v>930</v>
      </c>
    </row>
    <row r="146" spans="1:65" s="13" customFormat="1">
      <c r="B146" s="176"/>
      <c r="D146" s="177" t="s">
        <v>147</v>
      </c>
      <c r="E146" s="178" t="s">
        <v>1</v>
      </c>
      <c r="F146" s="179" t="s">
        <v>919</v>
      </c>
      <c r="H146" s="180">
        <v>56.46</v>
      </c>
      <c r="I146" s="181"/>
      <c r="L146" s="176"/>
      <c r="M146" s="182"/>
      <c r="N146" s="183"/>
      <c r="O146" s="183"/>
      <c r="P146" s="183"/>
      <c r="Q146" s="183"/>
      <c r="R146" s="183"/>
      <c r="S146" s="183"/>
      <c r="T146" s="184"/>
      <c r="AT146" s="178" t="s">
        <v>147</v>
      </c>
      <c r="AU146" s="178" t="s">
        <v>145</v>
      </c>
      <c r="AV146" s="13" t="s">
        <v>145</v>
      </c>
      <c r="AW146" s="13" t="s">
        <v>30</v>
      </c>
      <c r="AX146" s="13" t="s">
        <v>82</v>
      </c>
      <c r="AY146" s="178" t="s">
        <v>137</v>
      </c>
    </row>
    <row r="147" spans="1:65" s="12" customFormat="1" ht="22.8" customHeight="1">
      <c r="B147" s="148"/>
      <c r="D147" s="149" t="s">
        <v>73</v>
      </c>
      <c r="E147" s="159" t="s">
        <v>841</v>
      </c>
      <c r="F147" s="159" t="s">
        <v>842</v>
      </c>
      <c r="I147" s="151"/>
      <c r="J147" s="160">
        <f>BK147</f>
        <v>0</v>
      </c>
      <c r="L147" s="148"/>
      <c r="M147" s="153"/>
      <c r="N147" s="154"/>
      <c r="O147" s="154"/>
      <c r="P147" s="155">
        <f>SUM(P148:P156)</f>
        <v>0</v>
      </c>
      <c r="Q147" s="154"/>
      <c r="R147" s="155">
        <f>SUM(R148:R156)</f>
        <v>0.16803899999999999</v>
      </c>
      <c r="S147" s="154"/>
      <c r="T147" s="156">
        <f>SUM(T148:T156)</f>
        <v>0</v>
      </c>
      <c r="AR147" s="149" t="s">
        <v>145</v>
      </c>
      <c r="AT147" s="157" t="s">
        <v>73</v>
      </c>
      <c r="AU147" s="157" t="s">
        <v>82</v>
      </c>
      <c r="AY147" s="149" t="s">
        <v>137</v>
      </c>
      <c r="BK147" s="158">
        <f>SUM(BK148:BK156)</f>
        <v>0</v>
      </c>
    </row>
    <row r="148" spans="1:65" s="2" customFormat="1" ht="16.5" customHeight="1">
      <c r="A148" s="32"/>
      <c r="B148" s="161"/>
      <c r="C148" s="162" t="s">
        <v>198</v>
      </c>
      <c r="D148" s="162" t="s">
        <v>140</v>
      </c>
      <c r="E148" s="163" t="s">
        <v>843</v>
      </c>
      <c r="F148" s="164" t="s">
        <v>844</v>
      </c>
      <c r="G148" s="165" t="s">
        <v>143</v>
      </c>
      <c r="H148" s="166">
        <v>29.98</v>
      </c>
      <c r="I148" s="167"/>
      <c r="J148" s="166">
        <f>ROUND(I148*H148,3)</f>
        <v>0</v>
      </c>
      <c r="K148" s="168"/>
      <c r="L148" s="33"/>
      <c r="M148" s="169" t="s">
        <v>1</v>
      </c>
      <c r="N148" s="170" t="s">
        <v>40</v>
      </c>
      <c r="O148" s="58"/>
      <c r="P148" s="171">
        <f>O148*H148</f>
        <v>0</v>
      </c>
      <c r="Q148" s="171">
        <v>4.0000000000000003E-5</v>
      </c>
      <c r="R148" s="171">
        <f>Q148*H148</f>
        <v>1.1992000000000001E-3</v>
      </c>
      <c r="S148" s="171">
        <v>0</v>
      </c>
      <c r="T148" s="17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3" t="s">
        <v>224</v>
      </c>
      <c r="AT148" s="173" t="s">
        <v>140</v>
      </c>
      <c r="AU148" s="173" t="s">
        <v>145</v>
      </c>
      <c r="AY148" s="17" t="s">
        <v>137</v>
      </c>
      <c r="BE148" s="174">
        <f>IF(N148="základná",J148,0)</f>
        <v>0</v>
      </c>
      <c r="BF148" s="174">
        <f>IF(N148="znížená",J148,0)</f>
        <v>0</v>
      </c>
      <c r="BG148" s="174">
        <f>IF(N148="zákl. prenesená",J148,0)</f>
        <v>0</v>
      </c>
      <c r="BH148" s="174">
        <f>IF(N148="zníž. prenesená",J148,0)</f>
        <v>0</v>
      </c>
      <c r="BI148" s="174">
        <f>IF(N148="nulová",J148,0)</f>
        <v>0</v>
      </c>
      <c r="BJ148" s="17" t="s">
        <v>145</v>
      </c>
      <c r="BK148" s="175">
        <f>ROUND(I148*H148,3)</f>
        <v>0</v>
      </c>
      <c r="BL148" s="17" t="s">
        <v>224</v>
      </c>
      <c r="BM148" s="173" t="s">
        <v>931</v>
      </c>
    </row>
    <row r="149" spans="1:65" s="13" customFormat="1">
      <c r="B149" s="176"/>
      <c r="D149" s="177" t="s">
        <v>147</v>
      </c>
      <c r="E149" s="178" t="s">
        <v>1</v>
      </c>
      <c r="F149" s="179" t="s">
        <v>932</v>
      </c>
      <c r="H149" s="180">
        <v>29.98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78" t="s">
        <v>147</v>
      </c>
      <c r="AU149" s="178" t="s">
        <v>145</v>
      </c>
      <c r="AV149" s="13" t="s">
        <v>145</v>
      </c>
      <c r="AW149" s="13" t="s">
        <v>30</v>
      </c>
      <c r="AX149" s="13" t="s">
        <v>82</v>
      </c>
      <c r="AY149" s="178" t="s">
        <v>137</v>
      </c>
    </row>
    <row r="150" spans="1:65" s="2" customFormat="1" ht="16.5" customHeight="1">
      <c r="A150" s="32"/>
      <c r="B150" s="161"/>
      <c r="C150" s="200" t="s">
        <v>203</v>
      </c>
      <c r="D150" s="200" t="s">
        <v>229</v>
      </c>
      <c r="E150" s="201" t="s">
        <v>847</v>
      </c>
      <c r="F150" s="202" t="s">
        <v>848</v>
      </c>
      <c r="G150" s="203" t="s">
        <v>143</v>
      </c>
      <c r="H150" s="204">
        <v>31.478999999999999</v>
      </c>
      <c r="I150" s="205"/>
      <c r="J150" s="204">
        <f>ROUND(I150*H150,3)</f>
        <v>0</v>
      </c>
      <c r="K150" s="206"/>
      <c r="L150" s="207"/>
      <c r="M150" s="208" t="s">
        <v>1</v>
      </c>
      <c r="N150" s="209" t="s">
        <v>40</v>
      </c>
      <c r="O150" s="58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3" t="s">
        <v>294</v>
      </c>
      <c r="AT150" s="173" t="s">
        <v>229</v>
      </c>
      <c r="AU150" s="173" t="s">
        <v>145</v>
      </c>
      <c r="AY150" s="17" t="s">
        <v>137</v>
      </c>
      <c r="BE150" s="174">
        <f>IF(N150="základná",J150,0)</f>
        <v>0</v>
      </c>
      <c r="BF150" s="174">
        <f>IF(N150="znížená",J150,0)</f>
        <v>0</v>
      </c>
      <c r="BG150" s="174">
        <f>IF(N150="zákl. prenesená",J150,0)</f>
        <v>0</v>
      </c>
      <c r="BH150" s="174">
        <f>IF(N150="zníž. prenesená",J150,0)</f>
        <v>0</v>
      </c>
      <c r="BI150" s="174">
        <f>IF(N150="nulová",J150,0)</f>
        <v>0</v>
      </c>
      <c r="BJ150" s="17" t="s">
        <v>145</v>
      </c>
      <c r="BK150" s="175">
        <f>ROUND(I150*H150,3)</f>
        <v>0</v>
      </c>
      <c r="BL150" s="17" t="s">
        <v>224</v>
      </c>
      <c r="BM150" s="173" t="s">
        <v>933</v>
      </c>
    </row>
    <row r="151" spans="1:65" s="13" customFormat="1">
      <c r="B151" s="176"/>
      <c r="D151" s="177" t="s">
        <v>147</v>
      </c>
      <c r="F151" s="179" t="s">
        <v>934</v>
      </c>
      <c r="H151" s="180">
        <v>31.478999999999999</v>
      </c>
      <c r="I151" s="181"/>
      <c r="L151" s="176"/>
      <c r="M151" s="182"/>
      <c r="N151" s="183"/>
      <c r="O151" s="183"/>
      <c r="P151" s="183"/>
      <c r="Q151" s="183"/>
      <c r="R151" s="183"/>
      <c r="S151" s="183"/>
      <c r="T151" s="184"/>
      <c r="AT151" s="178" t="s">
        <v>147</v>
      </c>
      <c r="AU151" s="178" t="s">
        <v>145</v>
      </c>
      <c r="AV151" s="13" t="s">
        <v>145</v>
      </c>
      <c r="AW151" s="13" t="s">
        <v>3</v>
      </c>
      <c r="AX151" s="13" t="s">
        <v>82</v>
      </c>
      <c r="AY151" s="178" t="s">
        <v>137</v>
      </c>
    </row>
    <row r="152" spans="1:65" s="2" customFormat="1" ht="21.75" customHeight="1">
      <c r="A152" s="32"/>
      <c r="B152" s="161"/>
      <c r="C152" s="162" t="s">
        <v>209</v>
      </c>
      <c r="D152" s="162" t="s">
        <v>140</v>
      </c>
      <c r="E152" s="163" t="s">
        <v>851</v>
      </c>
      <c r="F152" s="164" t="s">
        <v>852</v>
      </c>
      <c r="G152" s="165" t="s">
        <v>151</v>
      </c>
      <c r="H152" s="166">
        <v>56.46</v>
      </c>
      <c r="I152" s="167"/>
      <c r="J152" s="166">
        <f>ROUND(I152*H152,3)</f>
        <v>0</v>
      </c>
      <c r="K152" s="168"/>
      <c r="L152" s="33"/>
      <c r="M152" s="169" t="s">
        <v>1</v>
      </c>
      <c r="N152" s="170" t="s">
        <v>40</v>
      </c>
      <c r="O152" s="58"/>
      <c r="P152" s="171">
        <f>O152*H152</f>
        <v>0</v>
      </c>
      <c r="Q152" s="171">
        <v>2.9999999999999997E-4</v>
      </c>
      <c r="R152" s="171">
        <f>Q152*H152</f>
        <v>1.6937999999999998E-2</v>
      </c>
      <c r="S152" s="171">
        <v>0</v>
      </c>
      <c r="T152" s="172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3" t="s">
        <v>224</v>
      </c>
      <c r="AT152" s="173" t="s">
        <v>140</v>
      </c>
      <c r="AU152" s="173" t="s">
        <v>145</v>
      </c>
      <c r="AY152" s="17" t="s">
        <v>137</v>
      </c>
      <c r="BE152" s="174">
        <f>IF(N152="základná",J152,0)</f>
        <v>0</v>
      </c>
      <c r="BF152" s="174">
        <f>IF(N152="znížená",J152,0)</f>
        <v>0</v>
      </c>
      <c r="BG152" s="174">
        <f>IF(N152="zákl. prenesená",J152,0)</f>
        <v>0</v>
      </c>
      <c r="BH152" s="174">
        <f>IF(N152="zníž. prenesená",J152,0)</f>
        <v>0</v>
      </c>
      <c r="BI152" s="174">
        <f>IF(N152="nulová",J152,0)</f>
        <v>0</v>
      </c>
      <c r="BJ152" s="17" t="s">
        <v>145</v>
      </c>
      <c r="BK152" s="175">
        <f>ROUND(I152*H152,3)</f>
        <v>0</v>
      </c>
      <c r="BL152" s="17" t="s">
        <v>224</v>
      </c>
      <c r="BM152" s="173" t="s">
        <v>935</v>
      </c>
    </row>
    <row r="153" spans="1:65" s="2" customFormat="1" ht="16.5" customHeight="1">
      <c r="A153" s="32"/>
      <c r="B153" s="161"/>
      <c r="C153" s="200" t="s">
        <v>213</v>
      </c>
      <c r="D153" s="200" t="s">
        <v>229</v>
      </c>
      <c r="E153" s="201" t="s">
        <v>854</v>
      </c>
      <c r="F153" s="202" t="s">
        <v>855</v>
      </c>
      <c r="G153" s="203" t="s">
        <v>151</v>
      </c>
      <c r="H153" s="204">
        <v>58.154000000000003</v>
      </c>
      <c r="I153" s="205"/>
      <c r="J153" s="204">
        <f>ROUND(I153*H153,3)</f>
        <v>0</v>
      </c>
      <c r="K153" s="206"/>
      <c r="L153" s="207"/>
      <c r="M153" s="208" t="s">
        <v>1</v>
      </c>
      <c r="N153" s="209" t="s">
        <v>40</v>
      </c>
      <c r="O153" s="58"/>
      <c r="P153" s="171">
        <f>O153*H153</f>
        <v>0</v>
      </c>
      <c r="Q153" s="171">
        <v>2.5000000000000001E-3</v>
      </c>
      <c r="R153" s="171">
        <f>Q153*H153</f>
        <v>0.14538500000000001</v>
      </c>
      <c r="S153" s="171">
        <v>0</v>
      </c>
      <c r="T153" s="172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3" t="s">
        <v>294</v>
      </c>
      <c r="AT153" s="173" t="s">
        <v>229</v>
      </c>
      <c r="AU153" s="173" t="s">
        <v>145</v>
      </c>
      <c r="AY153" s="17" t="s">
        <v>137</v>
      </c>
      <c r="BE153" s="174">
        <f>IF(N153="základná",J153,0)</f>
        <v>0</v>
      </c>
      <c r="BF153" s="174">
        <f>IF(N153="znížená",J153,0)</f>
        <v>0</v>
      </c>
      <c r="BG153" s="174">
        <f>IF(N153="zákl. prenesená",J153,0)</f>
        <v>0</v>
      </c>
      <c r="BH153" s="174">
        <f>IF(N153="zníž. prenesená",J153,0)</f>
        <v>0</v>
      </c>
      <c r="BI153" s="174">
        <f>IF(N153="nulová",J153,0)</f>
        <v>0</v>
      </c>
      <c r="BJ153" s="17" t="s">
        <v>145</v>
      </c>
      <c r="BK153" s="175">
        <f>ROUND(I153*H153,3)</f>
        <v>0</v>
      </c>
      <c r="BL153" s="17" t="s">
        <v>224</v>
      </c>
      <c r="BM153" s="173" t="s">
        <v>936</v>
      </c>
    </row>
    <row r="154" spans="1:65" s="13" customFormat="1">
      <c r="B154" s="176"/>
      <c r="D154" s="177" t="s">
        <v>147</v>
      </c>
      <c r="F154" s="179" t="s">
        <v>937</v>
      </c>
      <c r="H154" s="180">
        <v>58.154000000000003</v>
      </c>
      <c r="I154" s="181"/>
      <c r="L154" s="176"/>
      <c r="M154" s="182"/>
      <c r="N154" s="183"/>
      <c r="O154" s="183"/>
      <c r="P154" s="183"/>
      <c r="Q154" s="183"/>
      <c r="R154" s="183"/>
      <c r="S154" s="183"/>
      <c r="T154" s="184"/>
      <c r="AT154" s="178" t="s">
        <v>147</v>
      </c>
      <c r="AU154" s="178" t="s">
        <v>145</v>
      </c>
      <c r="AV154" s="13" t="s">
        <v>145</v>
      </c>
      <c r="AW154" s="13" t="s">
        <v>3</v>
      </c>
      <c r="AX154" s="13" t="s">
        <v>82</v>
      </c>
      <c r="AY154" s="178" t="s">
        <v>137</v>
      </c>
    </row>
    <row r="155" spans="1:65" s="2" customFormat="1" ht="21.75" customHeight="1">
      <c r="A155" s="32"/>
      <c r="B155" s="161"/>
      <c r="C155" s="162" t="s">
        <v>219</v>
      </c>
      <c r="D155" s="162" t="s">
        <v>140</v>
      </c>
      <c r="E155" s="163" t="s">
        <v>858</v>
      </c>
      <c r="F155" s="164" t="s">
        <v>859</v>
      </c>
      <c r="G155" s="165" t="s">
        <v>151</v>
      </c>
      <c r="H155" s="166">
        <v>56.46</v>
      </c>
      <c r="I155" s="167"/>
      <c r="J155" s="166">
        <f>ROUND(I155*H155,3)</f>
        <v>0</v>
      </c>
      <c r="K155" s="168"/>
      <c r="L155" s="33"/>
      <c r="M155" s="169" t="s">
        <v>1</v>
      </c>
      <c r="N155" s="170" t="s">
        <v>40</v>
      </c>
      <c r="O155" s="58"/>
      <c r="P155" s="171">
        <f>O155*H155</f>
        <v>0</v>
      </c>
      <c r="Q155" s="171">
        <v>8.0000000000000007E-5</v>
      </c>
      <c r="R155" s="171">
        <f>Q155*H155</f>
        <v>4.5168000000000005E-3</v>
      </c>
      <c r="S155" s="171">
        <v>0</v>
      </c>
      <c r="T155" s="17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3" t="s">
        <v>224</v>
      </c>
      <c r="AT155" s="173" t="s">
        <v>140</v>
      </c>
      <c r="AU155" s="173" t="s">
        <v>145</v>
      </c>
      <c r="AY155" s="17" t="s">
        <v>137</v>
      </c>
      <c r="BE155" s="174">
        <f>IF(N155="základná",J155,0)</f>
        <v>0</v>
      </c>
      <c r="BF155" s="174">
        <f>IF(N155="znížená",J155,0)</f>
        <v>0</v>
      </c>
      <c r="BG155" s="174">
        <f>IF(N155="zákl. prenesená",J155,0)</f>
        <v>0</v>
      </c>
      <c r="BH155" s="174">
        <f>IF(N155="zníž. prenesená",J155,0)</f>
        <v>0</v>
      </c>
      <c r="BI155" s="174">
        <f>IF(N155="nulová",J155,0)</f>
        <v>0</v>
      </c>
      <c r="BJ155" s="17" t="s">
        <v>145</v>
      </c>
      <c r="BK155" s="175">
        <f>ROUND(I155*H155,3)</f>
        <v>0</v>
      </c>
      <c r="BL155" s="17" t="s">
        <v>224</v>
      </c>
      <c r="BM155" s="173" t="s">
        <v>938</v>
      </c>
    </row>
    <row r="156" spans="1:65" s="2" customFormat="1" ht="21.75" customHeight="1">
      <c r="A156" s="32"/>
      <c r="B156" s="161"/>
      <c r="C156" s="162" t="s">
        <v>224</v>
      </c>
      <c r="D156" s="162" t="s">
        <v>140</v>
      </c>
      <c r="E156" s="163" t="s">
        <v>861</v>
      </c>
      <c r="F156" s="164" t="s">
        <v>862</v>
      </c>
      <c r="G156" s="165" t="s">
        <v>472</v>
      </c>
      <c r="H156" s="167"/>
      <c r="I156" s="167"/>
      <c r="J156" s="166">
        <f>ROUND(I156*H156,3)</f>
        <v>0</v>
      </c>
      <c r="K156" s="168"/>
      <c r="L156" s="33"/>
      <c r="M156" s="169" t="s">
        <v>1</v>
      </c>
      <c r="N156" s="170" t="s">
        <v>40</v>
      </c>
      <c r="O156" s="58"/>
      <c r="P156" s="171">
        <f>O156*H156</f>
        <v>0</v>
      </c>
      <c r="Q156" s="171">
        <v>0</v>
      </c>
      <c r="R156" s="171">
        <f>Q156*H156</f>
        <v>0</v>
      </c>
      <c r="S156" s="171">
        <v>0</v>
      </c>
      <c r="T156" s="17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3" t="s">
        <v>224</v>
      </c>
      <c r="AT156" s="173" t="s">
        <v>140</v>
      </c>
      <c r="AU156" s="173" t="s">
        <v>145</v>
      </c>
      <c r="AY156" s="17" t="s">
        <v>137</v>
      </c>
      <c r="BE156" s="174">
        <f>IF(N156="základná",J156,0)</f>
        <v>0</v>
      </c>
      <c r="BF156" s="174">
        <f>IF(N156="znížená",J156,0)</f>
        <v>0</v>
      </c>
      <c r="BG156" s="174">
        <f>IF(N156="zákl. prenesená",J156,0)</f>
        <v>0</v>
      </c>
      <c r="BH156" s="174">
        <f>IF(N156="zníž. prenesená",J156,0)</f>
        <v>0</v>
      </c>
      <c r="BI156" s="174">
        <f>IF(N156="nulová",J156,0)</f>
        <v>0</v>
      </c>
      <c r="BJ156" s="17" t="s">
        <v>145</v>
      </c>
      <c r="BK156" s="175">
        <f>ROUND(I156*H156,3)</f>
        <v>0</v>
      </c>
      <c r="BL156" s="17" t="s">
        <v>224</v>
      </c>
      <c r="BM156" s="173" t="s">
        <v>939</v>
      </c>
    </row>
    <row r="157" spans="1:65" s="12" customFormat="1" ht="22.8" customHeight="1">
      <c r="B157" s="148"/>
      <c r="D157" s="149" t="s">
        <v>73</v>
      </c>
      <c r="E157" s="159" t="s">
        <v>707</v>
      </c>
      <c r="F157" s="159" t="s">
        <v>708</v>
      </c>
      <c r="I157" s="151"/>
      <c r="J157" s="160">
        <f>BK157</f>
        <v>0</v>
      </c>
      <c r="L157" s="148"/>
      <c r="M157" s="153"/>
      <c r="N157" s="154"/>
      <c r="O157" s="154"/>
      <c r="P157" s="155">
        <f>SUM(P158:P166)</f>
        <v>0</v>
      </c>
      <c r="Q157" s="154"/>
      <c r="R157" s="155">
        <f>SUM(R158:R166)</f>
        <v>0.11218881999999999</v>
      </c>
      <c r="S157" s="154"/>
      <c r="T157" s="156">
        <f>SUM(T158:T166)</f>
        <v>0</v>
      </c>
      <c r="AR157" s="149" t="s">
        <v>145</v>
      </c>
      <c r="AT157" s="157" t="s">
        <v>73</v>
      </c>
      <c r="AU157" s="157" t="s">
        <v>82</v>
      </c>
      <c r="AY157" s="149" t="s">
        <v>137</v>
      </c>
      <c r="BK157" s="158">
        <f>SUM(BK158:BK166)</f>
        <v>0</v>
      </c>
    </row>
    <row r="158" spans="1:65" s="2" customFormat="1" ht="21.75" customHeight="1">
      <c r="A158" s="32"/>
      <c r="B158" s="161"/>
      <c r="C158" s="162" t="s">
        <v>228</v>
      </c>
      <c r="D158" s="162" t="s">
        <v>140</v>
      </c>
      <c r="E158" s="163" t="s">
        <v>710</v>
      </c>
      <c r="F158" s="164" t="s">
        <v>711</v>
      </c>
      <c r="G158" s="165" t="s">
        <v>151</v>
      </c>
      <c r="H158" s="166">
        <v>167.446</v>
      </c>
      <c r="I158" s="167"/>
      <c r="J158" s="166">
        <f>ROUND(I158*H158,3)</f>
        <v>0</v>
      </c>
      <c r="K158" s="168"/>
      <c r="L158" s="33"/>
      <c r="M158" s="169" t="s">
        <v>1</v>
      </c>
      <c r="N158" s="170" t="s">
        <v>40</v>
      </c>
      <c r="O158" s="58"/>
      <c r="P158" s="171">
        <f>O158*H158</f>
        <v>0</v>
      </c>
      <c r="Q158" s="171">
        <v>1E-4</v>
      </c>
      <c r="R158" s="171">
        <f>Q158*H158</f>
        <v>1.6744600000000002E-2</v>
      </c>
      <c r="S158" s="171">
        <v>0</v>
      </c>
      <c r="T158" s="172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3" t="s">
        <v>224</v>
      </c>
      <c r="AT158" s="173" t="s">
        <v>140</v>
      </c>
      <c r="AU158" s="173" t="s">
        <v>145</v>
      </c>
      <c r="AY158" s="17" t="s">
        <v>137</v>
      </c>
      <c r="BE158" s="174">
        <f>IF(N158="základná",J158,0)</f>
        <v>0</v>
      </c>
      <c r="BF158" s="174">
        <f>IF(N158="znížená",J158,0)</f>
        <v>0</v>
      </c>
      <c r="BG158" s="174">
        <f>IF(N158="zákl. prenesená",J158,0)</f>
        <v>0</v>
      </c>
      <c r="BH158" s="174">
        <f>IF(N158="zníž. prenesená",J158,0)</f>
        <v>0</v>
      </c>
      <c r="BI158" s="174">
        <f>IF(N158="nulová",J158,0)</f>
        <v>0</v>
      </c>
      <c r="BJ158" s="17" t="s">
        <v>145</v>
      </c>
      <c r="BK158" s="175">
        <f>ROUND(I158*H158,3)</f>
        <v>0</v>
      </c>
      <c r="BL158" s="17" t="s">
        <v>224</v>
      </c>
      <c r="BM158" s="173" t="s">
        <v>940</v>
      </c>
    </row>
    <row r="159" spans="1:65" s="14" customFormat="1">
      <c r="B159" s="185"/>
      <c r="D159" s="177" t="s">
        <v>147</v>
      </c>
      <c r="E159" s="186" t="s">
        <v>1</v>
      </c>
      <c r="F159" s="187" t="s">
        <v>865</v>
      </c>
      <c r="H159" s="186" t="s">
        <v>1</v>
      </c>
      <c r="I159" s="188"/>
      <c r="L159" s="185"/>
      <c r="M159" s="189"/>
      <c r="N159" s="190"/>
      <c r="O159" s="190"/>
      <c r="P159" s="190"/>
      <c r="Q159" s="190"/>
      <c r="R159" s="190"/>
      <c r="S159" s="190"/>
      <c r="T159" s="191"/>
      <c r="AT159" s="186" t="s">
        <v>147</v>
      </c>
      <c r="AU159" s="186" t="s">
        <v>145</v>
      </c>
      <c r="AV159" s="14" t="s">
        <v>82</v>
      </c>
      <c r="AW159" s="14" t="s">
        <v>30</v>
      </c>
      <c r="AX159" s="14" t="s">
        <v>74</v>
      </c>
      <c r="AY159" s="186" t="s">
        <v>137</v>
      </c>
    </row>
    <row r="160" spans="1:65" s="13" customFormat="1">
      <c r="B160" s="176"/>
      <c r="D160" s="177" t="s">
        <v>147</v>
      </c>
      <c r="E160" s="178" t="s">
        <v>1</v>
      </c>
      <c r="F160" s="179" t="s">
        <v>941</v>
      </c>
      <c r="H160" s="180">
        <v>94.085999999999999</v>
      </c>
      <c r="I160" s="181"/>
      <c r="L160" s="176"/>
      <c r="M160" s="182"/>
      <c r="N160" s="183"/>
      <c r="O160" s="183"/>
      <c r="P160" s="183"/>
      <c r="Q160" s="183"/>
      <c r="R160" s="183"/>
      <c r="S160" s="183"/>
      <c r="T160" s="184"/>
      <c r="AT160" s="178" t="s">
        <v>147</v>
      </c>
      <c r="AU160" s="178" t="s">
        <v>145</v>
      </c>
      <c r="AV160" s="13" t="s">
        <v>145</v>
      </c>
      <c r="AW160" s="13" t="s">
        <v>30</v>
      </c>
      <c r="AX160" s="13" t="s">
        <v>74</v>
      </c>
      <c r="AY160" s="178" t="s">
        <v>137</v>
      </c>
    </row>
    <row r="161" spans="1:65" s="14" customFormat="1">
      <c r="B161" s="185"/>
      <c r="D161" s="177" t="s">
        <v>147</v>
      </c>
      <c r="E161" s="186" t="s">
        <v>1</v>
      </c>
      <c r="F161" s="187" t="s">
        <v>867</v>
      </c>
      <c r="H161" s="186" t="s">
        <v>1</v>
      </c>
      <c r="I161" s="188"/>
      <c r="L161" s="185"/>
      <c r="M161" s="189"/>
      <c r="N161" s="190"/>
      <c r="O161" s="190"/>
      <c r="P161" s="190"/>
      <c r="Q161" s="190"/>
      <c r="R161" s="190"/>
      <c r="S161" s="190"/>
      <c r="T161" s="191"/>
      <c r="AT161" s="186" t="s">
        <v>147</v>
      </c>
      <c r="AU161" s="186" t="s">
        <v>145</v>
      </c>
      <c r="AV161" s="14" t="s">
        <v>82</v>
      </c>
      <c r="AW161" s="14" t="s">
        <v>30</v>
      </c>
      <c r="AX161" s="14" t="s">
        <v>74</v>
      </c>
      <c r="AY161" s="186" t="s">
        <v>137</v>
      </c>
    </row>
    <row r="162" spans="1:65" s="13" customFormat="1">
      <c r="B162" s="176"/>
      <c r="D162" s="177" t="s">
        <v>147</v>
      </c>
      <c r="E162" s="178" t="s">
        <v>1</v>
      </c>
      <c r="F162" s="179" t="s">
        <v>942</v>
      </c>
      <c r="H162" s="180">
        <v>73.36</v>
      </c>
      <c r="I162" s="181"/>
      <c r="L162" s="176"/>
      <c r="M162" s="182"/>
      <c r="N162" s="183"/>
      <c r="O162" s="183"/>
      <c r="P162" s="183"/>
      <c r="Q162" s="183"/>
      <c r="R162" s="183"/>
      <c r="S162" s="183"/>
      <c r="T162" s="184"/>
      <c r="AT162" s="178" t="s">
        <v>147</v>
      </c>
      <c r="AU162" s="178" t="s">
        <v>145</v>
      </c>
      <c r="AV162" s="13" t="s">
        <v>145</v>
      </c>
      <c r="AW162" s="13" t="s">
        <v>30</v>
      </c>
      <c r="AX162" s="13" t="s">
        <v>74</v>
      </c>
      <c r="AY162" s="178" t="s">
        <v>137</v>
      </c>
    </row>
    <row r="163" spans="1:65" s="15" customFormat="1">
      <c r="B163" s="192"/>
      <c r="D163" s="177" t="s">
        <v>147</v>
      </c>
      <c r="E163" s="193" t="s">
        <v>1</v>
      </c>
      <c r="F163" s="194" t="s">
        <v>181</v>
      </c>
      <c r="H163" s="195">
        <v>167.446</v>
      </c>
      <c r="I163" s="196"/>
      <c r="L163" s="192"/>
      <c r="M163" s="197"/>
      <c r="N163" s="198"/>
      <c r="O163" s="198"/>
      <c r="P163" s="198"/>
      <c r="Q163" s="198"/>
      <c r="R163" s="198"/>
      <c r="S163" s="198"/>
      <c r="T163" s="199"/>
      <c r="AT163" s="193" t="s">
        <v>147</v>
      </c>
      <c r="AU163" s="193" t="s">
        <v>145</v>
      </c>
      <c r="AV163" s="15" t="s">
        <v>144</v>
      </c>
      <c r="AW163" s="15" t="s">
        <v>30</v>
      </c>
      <c r="AX163" s="15" t="s">
        <v>82</v>
      </c>
      <c r="AY163" s="193" t="s">
        <v>137</v>
      </c>
    </row>
    <row r="164" spans="1:65" s="2" customFormat="1" ht="21.75" customHeight="1">
      <c r="A164" s="32"/>
      <c r="B164" s="161"/>
      <c r="C164" s="162" t="s">
        <v>233</v>
      </c>
      <c r="D164" s="162" t="s">
        <v>140</v>
      </c>
      <c r="E164" s="163" t="s">
        <v>869</v>
      </c>
      <c r="F164" s="164" t="s">
        <v>870</v>
      </c>
      <c r="G164" s="165" t="s">
        <v>151</v>
      </c>
      <c r="H164" s="166">
        <v>167.446</v>
      </c>
      <c r="I164" s="167"/>
      <c r="J164" s="166">
        <f>ROUND(I164*H164,3)</f>
        <v>0</v>
      </c>
      <c r="K164" s="168"/>
      <c r="L164" s="33"/>
      <c r="M164" s="169" t="s">
        <v>1</v>
      </c>
      <c r="N164" s="170" t="s">
        <v>40</v>
      </c>
      <c r="O164" s="58"/>
      <c r="P164" s="171">
        <f>O164*H164</f>
        <v>0</v>
      </c>
      <c r="Q164" s="171">
        <v>3.0000000000000001E-5</v>
      </c>
      <c r="R164" s="171">
        <f>Q164*H164</f>
        <v>5.02338E-3</v>
      </c>
      <c r="S164" s="171">
        <v>0</v>
      </c>
      <c r="T164" s="17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3" t="s">
        <v>224</v>
      </c>
      <c r="AT164" s="173" t="s">
        <v>140</v>
      </c>
      <c r="AU164" s="173" t="s">
        <v>145</v>
      </c>
      <c r="AY164" s="17" t="s">
        <v>137</v>
      </c>
      <c r="BE164" s="174">
        <f>IF(N164="základná",J164,0)</f>
        <v>0</v>
      </c>
      <c r="BF164" s="174">
        <f>IF(N164="znížená",J164,0)</f>
        <v>0</v>
      </c>
      <c r="BG164" s="174">
        <f>IF(N164="zákl. prenesená",J164,0)</f>
        <v>0</v>
      </c>
      <c r="BH164" s="174">
        <f>IF(N164="zníž. prenesená",J164,0)</f>
        <v>0</v>
      </c>
      <c r="BI164" s="174">
        <f>IF(N164="nulová",J164,0)</f>
        <v>0</v>
      </c>
      <c r="BJ164" s="17" t="s">
        <v>145</v>
      </c>
      <c r="BK164" s="175">
        <f>ROUND(I164*H164,3)</f>
        <v>0</v>
      </c>
      <c r="BL164" s="17" t="s">
        <v>224</v>
      </c>
      <c r="BM164" s="173" t="s">
        <v>943</v>
      </c>
    </row>
    <row r="165" spans="1:65" s="2" customFormat="1" ht="33" customHeight="1">
      <c r="A165" s="32"/>
      <c r="B165" s="161"/>
      <c r="C165" s="162" t="s">
        <v>237</v>
      </c>
      <c r="D165" s="162" t="s">
        <v>140</v>
      </c>
      <c r="E165" s="163" t="s">
        <v>714</v>
      </c>
      <c r="F165" s="164" t="s">
        <v>715</v>
      </c>
      <c r="G165" s="165" t="s">
        <v>151</v>
      </c>
      <c r="H165" s="166">
        <v>167.446</v>
      </c>
      <c r="I165" s="167"/>
      <c r="J165" s="166">
        <f>ROUND(I165*H165,3)</f>
        <v>0</v>
      </c>
      <c r="K165" s="168"/>
      <c r="L165" s="33"/>
      <c r="M165" s="169" t="s">
        <v>1</v>
      </c>
      <c r="N165" s="170" t="s">
        <v>40</v>
      </c>
      <c r="O165" s="58"/>
      <c r="P165" s="171">
        <f>O165*H165</f>
        <v>0</v>
      </c>
      <c r="Q165" s="171">
        <v>2.1000000000000001E-4</v>
      </c>
      <c r="R165" s="171">
        <f>Q165*H165</f>
        <v>3.5163659999999999E-2</v>
      </c>
      <c r="S165" s="171">
        <v>0</v>
      </c>
      <c r="T165" s="172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3" t="s">
        <v>224</v>
      </c>
      <c r="AT165" s="173" t="s">
        <v>140</v>
      </c>
      <c r="AU165" s="173" t="s">
        <v>145</v>
      </c>
      <c r="AY165" s="17" t="s">
        <v>137</v>
      </c>
      <c r="BE165" s="174">
        <f>IF(N165="základná",J165,0)</f>
        <v>0</v>
      </c>
      <c r="BF165" s="174">
        <f>IF(N165="znížená",J165,0)</f>
        <v>0</v>
      </c>
      <c r="BG165" s="174">
        <f>IF(N165="zákl. prenesená",J165,0)</f>
        <v>0</v>
      </c>
      <c r="BH165" s="174">
        <f>IF(N165="zníž. prenesená",J165,0)</f>
        <v>0</v>
      </c>
      <c r="BI165" s="174">
        <f>IF(N165="nulová",J165,0)</f>
        <v>0</v>
      </c>
      <c r="BJ165" s="17" t="s">
        <v>145</v>
      </c>
      <c r="BK165" s="175">
        <f>ROUND(I165*H165,3)</f>
        <v>0</v>
      </c>
      <c r="BL165" s="17" t="s">
        <v>224</v>
      </c>
      <c r="BM165" s="173" t="s">
        <v>944</v>
      </c>
    </row>
    <row r="166" spans="1:65" s="2" customFormat="1" ht="33" customHeight="1">
      <c r="A166" s="32"/>
      <c r="B166" s="161"/>
      <c r="C166" s="162" t="s">
        <v>7</v>
      </c>
      <c r="D166" s="162" t="s">
        <v>140</v>
      </c>
      <c r="E166" s="163" t="s">
        <v>873</v>
      </c>
      <c r="F166" s="164" t="s">
        <v>874</v>
      </c>
      <c r="G166" s="165" t="s">
        <v>151</v>
      </c>
      <c r="H166" s="166">
        <v>167.446</v>
      </c>
      <c r="I166" s="167"/>
      <c r="J166" s="166">
        <f>ROUND(I166*H166,3)</f>
        <v>0</v>
      </c>
      <c r="K166" s="168"/>
      <c r="L166" s="33"/>
      <c r="M166" s="169" t="s">
        <v>1</v>
      </c>
      <c r="N166" s="170" t="s">
        <v>40</v>
      </c>
      <c r="O166" s="58"/>
      <c r="P166" s="171">
        <f>O166*H166</f>
        <v>0</v>
      </c>
      <c r="Q166" s="171">
        <v>3.3E-4</v>
      </c>
      <c r="R166" s="171">
        <f>Q166*H166</f>
        <v>5.5257179999999996E-2</v>
      </c>
      <c r="S166" s="171">
        <v>0</v>
      </c>
      <c r="T166" s="172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3" t="s">
        <v>224</v>
      </c>
      <c r="AT166" s="173" t="s">
        <v>140</v>
      </c>
      <c r="AU166" s="173" t="s">
        <v>145</v>
      </c>
      <c r="AY166" s="17" t="s">
        <v>137</v>
      </c>
      <c r="BE166" s="174">
        <f>IF(N166="základná",J166,0)</f>
        <v>0</v>
      </c>
      <c r="BF166" s="174">
        <f>IF(N166="znížená",J166,0)</f>
        <v>0</v>
      </c>
      <c r="BG166" s="174">
        <f>IF(N166="zákl. prenesená",J166,0)</f>
        <v>0</v>
      </c>
      <c r="BH166" s="174">
        <f>IF(N166="zníž. prenesená",J166,0)</f>
        <v>0</v>
      </c>
      <c r="BI166" s="174">
        <f>IF(N166="nulová",J166,0)</f>
        <v>0</v>
      </c>
      <c r="BJ166" s="17" t="s">
        <v>145</v>
      </c>
      <c r="BK166" s="175">
        <f>ROUND(I166*H166,3)</f>
        <v>0</v>
      </c>
      <c r="BL166" s="17" t="s">
        <v>224</v>
      </c>
      <c r="BM166" s="173" t="s">
        <v>945</v>
      </c>
    </row>
    <row r="167" spans="1:65" s="12" customFormat="1" ht="25.95" customHeight="1">
      <c r="B167" s="148"/>
      <c r="D167" s="149" t="s">
        <v>73</v>
      </c>
      <c r="E167" s="150" t="s">
        <v>229</v>
      </c>
      <c r="F167" s="150" t="s">
        <v>717</v>
      </c>
      <c r="I167" s="151"/>
      <c r="J167" s="152">
        <f>BK167</f>
        <v>0</v>
      </c>
      <c r="L167" s="148"/>
      <c r="M167" s="153"/>
      <c r="N167" s="154"/>
      <c r="O167" s="154"/>
      <c r="P167" s="155">
        <f>P168</f>
        <v>0</v>
      </c>
      <c r="Q167" s="154"/>
      <c r="R167" s="155">
        <f>R168</f>
        <v>0</v>
      </c>
      <c r="S167" s="154"/>
      <c r="T167" s="156">
        <f>T168</f>
        <v>0</v>
      </c>
      <c r="AR167" s="149" t="s">
        <v>138</v>
      </c>
      <c r="AT167" s="157" t="s">
        <v>73</v>
      </c>
      <c r="AU167" s="157" t="s">
        <v>74</v>
      </c>
      <c r="AY167" s="149" t="s">
        <v>137</v>
      </c>
      <c r="BK167" s="158">
        <f>BK168</f>
        <v>0</v>
      </c>
    </row>
    <row r="168" spans="1:65" s="12" customFormat="1" ht="22.8" customHeight="1">
      <c r="B168" s="148"/>
      <c r="D168" s="149" t="s">
        <v>73</v>
      </c>
      <c r="E168" s="159" t="s">
        <v>718</v>
      </c>
      <c r="F168" s="159" t="s">
        <v>719</v>
      </c>
      <c r="I168" s="151"/>
      <c r="J168" s="160">
        <f>BK168</f>
        <v>0</v>
      </c>
      <c r="L168" s="148"/>
      <c r="M168" s="153"/>
      <c r="N168" s="154"/>
      <c r="O168" s="154"/>
      <c r="P168" s="155">
        <f>SUM(P169:P183)</f>
        <v>0</v>
      </c>
      <c r="Q168" s="154"/>
      <c r="R168" s="155">
        <f>SUM(R169:R183)</f>
        <v>0</v>
      </c>
      <c r="S168" s="154"/>
      <c r="T168" s="156">
        <f>SUM(T169:T183)</f>
        <v>0</v>
      </c>
      <c r="AR168" s="149" t="s">
        <v>138</v>
      </c>
      <c r="AT168" s="157" t="s">
        <v>73</v>
      </c>
      <c r="AU168" s="157" t="s">
        <v>82</v>
      </c>
      <c r="AY168" s="149" t="s">
        <v>137</v>
      </c>
      <c r="BK168" s="158">
        <f>SUM(BK169:BK183)</f>
        <v>0</v>
      </c>
    </row>
    <row r="169" spans="1:65" s="2" customFormat="1" ht="16.5" customHeight="1">
      <c r="A169" s="32"/>
      <c r="B169" s="161"/>
      <c r="C169" s="162" t="s">
        <v>245</v>
      </c>
      <c r="D169" s="162" t="s">
        <v>140</v>
      </c>
      <c r="E169" s="163" t="s">
        <v>7</v>
      </c>
      <c r="F169" s="164" t="s">
        <v>946</v>
      </c>
      <c r="G169" s="165" t="s">
        <v>156</v>
      </c>
      <c r="H169" s="166">
        <v>1</v>
      </c>
      <c r="I169" s="167"/>
      <c r="J169" s="166">
        <f t="shared" ref="J169:J183" si="0">ROUND(I169*H169,3)</f>
        <v>0</v>
      </c>
      <c r="K169" s="168"/>
      <c r="L169" s="33"/>
      <c r="M169" s="169" t="s">
        <v>1</v>
      </c>
      <c r="N169" s="170" t="s">
        <v>40</v>
      </c>
      <c r="O169" s="58"/>
      <c r="P169" s="171">
        <f t="shared" ref="P169:P183" si="1">O169*H169</f>
        <v>0</v>
      </c>
      <c r="Q169" s="171">
        <v>0</v>
      </c>
      <c r="R169" s="171">
        <f t="shared" ref="R169:R183" si="2">Q169*H169</f>
        <v>0</v>
      </c>
      <c r="S169" s="171">
        <v>0</v>
      </c>
      <c r="T169" s="172">
        <f t="shared" ref="T169:T183" si="3"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3" t="s">
        <v>443</v>
      </c>
      <c r="AT169" s="173" t="s">
        <v>140</v>
      </c>
      <c r="AU169" s="173" t="s">
        <v>145</v>
      </c>
      <c r="AY169" s="17" t="s">
        <v>137</v>
      </c>
      <c r="BE169" s="174">
        <f t="shared" ref="BE169:BE183" si="4">IF(N169="základná",J169,0)</f>
        <v>0</v>
      </c>
      <c r="BF169" s="174">
        <f t="shared" ref="BF169:BF183" si="5">IF(N169="znížená",J169,0)</f>
        <v>0</v>
      </c>
      <c r="BG169" s="174">
        <f t="shared" ref="BG169:BG183" si="6">IF(N169="zákl. prenesená",J169,0)</f>
        <v>0</v>
      </c>
      <c r="BH169" s="174">
        <f t="shared" ref="BH169:BH183" si="7">IF(N169="zníž. prenesená",J169,0)</f>
        <v>0</v>
      </c>
      <c r="BI169" s="174">
        <f t="shared" ref="BI169:BI183" si="8">IF(N169="nulová",J169,0)</f>
        <v>0</v>
      </c>
      <c r="BJ169" s="17" t="s">
        <v>145</v>
      </c>
      <c r="BK169" s="175">
        <f t="shared" ref="BK169:BK183" si="9">ROUND(I169*H169,3)</f>
        <v>0</v>
      </c>
      <c r="BL169" s="17" t="s">
        <v>443</v>
      </c>
      <c r="BM169" s="173" t="s">
        <v>947</v>
      </c>
    </row>
    <row r="170" spans="1:65" s="2" customFormat="1" ht="16.5" customHeight="1">
      <c r="A170" s="32"/>
      <c r="B170" s="161"/>
      <c r="C170" s="162" t="s">
        <v>249</v>
      </c>
      <c r="D170" s="162" t="s">
        <v>140</v>
      </c>
      <c r="E170" s="163" t="s">
        <v>245</v>
      </c>
      <c r="F170" s="164" t="s">
        <v>948</v>
      </c>
      <c r="G170" s="165" t="s">
        <v>156</v>
      </c>
      <c r="H170" s="166">
        <v>6</v>
      </c>
      <c r="I170" s="167"/>
      <c r="J170" s="166">
        <f t="shared" si="0"/>
        <v>0</v>
      </c>
      <c r="K170" s="168"/>
      <c r="L170" s="33"/>
      <c r="M170" s="169" t="s">
        <v>1</v>
      </c>
      <c r="N170" s="170" t="s">
        <v>40</v>
      </c>
      <c r="O170" s="58"/>
      <c r="P170" s="171">
        <f t="shared" si="1"/>
        <v>0</v>
      </c>
      <c r="Q170" s="171">
        <v>0</v>
      </c>
      <c r="R170" s="171">
        <f t="shared" si="2"/>
        <v>0</v>
      </c>
      <c r="S170" s="171">
        <v>0</v>
      </c>
      <c r="T170" s="172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3" t="s">
        <v>443</v>
      </c>
      <c r="AT170" s="173" t="s">
        <v>140</v>
      </c>
      <c r="AU170" s="173" t="s">
        <v>145</v>
      </c>
      <c r="AY170" s="17" t="s">
        <v>137</v>
      </c>
      <c r="BE170" s="174">
        <f t="shared" si="4"/>
        <v>0</v>
      </c>
      <c r="BF170" s="174">
        <f t="shared" si="5"/>
        <v>0</v>
      </c>
      <c r="BG170" s="174">
        <f t="shared" si="6"/>
        <v>0</v>
      </c>
      <c r="BH170" s="174">
        <f t="shared" si="7"/>
        <v>0</v>
      </c>
      <c r="BI170" s="174">
        <f t="shared" si="8"/>
        <v>0</v>
      </c>
      <c r="BJ170" s="17" t="s">
        <v>145</v>
      </c>
      <c r="BK170" s="175">
        <f t="shared" si="9"/>
        <v>0</v>
      </c>
      <c r="BL170" s="17" t="s">
        <v>443</v>
      </c>
      <c r="BM170" s="173" t="s">
        <v>949</v>
      </c>
    </row>
    <row r="171" spans="1:65" s="2" customFormat="1" ht="16.5" customHeight="1">
      <c r="A171" s="32"/>
      <c r="B171" s="161"/>
      <c r="C171" s="162" t="s">
        <v>253</v>
      </c>
      <c r="D171" s="162" t="s">
        <v>140</v>
      </c>
      <c r="E171" s="163" t="s">
        <v>249</v>
      </c>
      <c r="F171" s="164" t="s">
        <v>950</v>
      </c>
      <c r="G171" s="165" t="s">
        <v>156</v>
      </c>
      <c r="H171" s="166">
        <v>1</v>
      </c>
      <c r="I171" s="167"/>
      <c r="J171" s="166">
        <f t="shared" si="0"/>
        <v>0</v>
      </c>
      <c r="K171" s="168"/>
      <c r="L171" s="33"/>
      <c r="M171" s="169" t="s">
        <v>1</v>
      </c>
      <c r="N171" s="170" t="s">
        <v>40</v>
      </c>
      <c r="O171" s="58"/>
      <c r="P171" s="171">
        <f t="shared" si="1"/>
        <v>0</v>
      </c>
      <c r="Q171" s="171">
        <v>0</v>
      </c>
      <c r="R171" s="171">
        <f t="shared" si="2"/>
        <v>0</v>
      </c>
      <c r="S171" s="171">
        <v>0</v>
      </c>
      <c r="T171" s="172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3" t="s">
        <v>443</v>
      </c>
      <c r="AT171" s="173" t="s">
        <v>140</v>
      </c>
      <c r="AU171" s="173" t="s">
        <v>145</v>
      </c>
      <c r="AY171" s="17" t="s">
        <v>137</v>
      </c>
      <c r="BE171" s="174">
        <f t="shared" si="4"/>
        <v>0</v>
      </c>
      <c r="BF171" s="174">
        <f t="shared" si="5"/>
        <v>0</v>
      </c>
      <c r="BG171" s="174">
        <f t="shared" si="6"/>
        <v>0</v>
      </c>
      <c r="BH171" s="174">
        <f t="shared" si="7"/>
        <v>0</v>
      </c>
      <c r="BI171" s="174">
        <f t="shared" si="8"/>
        <v>0</v>
      </c>
      <c r="BJ171" s="17" t="s">
        <v>145</v>
      </c>
      <c r="BK171" s="175">
        <f t="shared" si="9"/>
        <v>0</v>
      </c>
      <c r="BL171" s="17" t="s">
        <v>443</v>
      </c>
      <c r="BM171" s="173" t="s">
        <v>951</v>
      </c>
    </row>
    <row r="172" spans="1:65" s="2" customFormat="1" ht="16.5" customHeight="1">
      <c r="A172" s="32"/>
      <c r="B172" s="161"/>
      <c r="C172" s="162" t="s">
        <v>257</v>
      </c>
      <c r="D172" s="162" t="s">
        <v>140</v>
      </c>
      <c r="E172" s="163" t="s">
        <v>253</v>
      </c>
      <c r="F172" s="164" t="s">
        <v>952</v>
      </c>
      <c r="G172" s="165" t="s">
        <v>156</v>
      </c>
      <c r="H172" s="166">
        <v>5</v>
      </c>
      <c r="I172" s="167"/>
      <c r="J172" s="166">
        <f t="shared" si="0"/>
        <v>0</v>
      </c>
      <c r="K172" s="168"/>
      <c r="L172" s="33"/>
      <c r="M172" s="169" t="s">
        <v>1</v>
      </c>
      <c r="N172" s="170" t="s">
        <v>40</v>
      </c>
      <c r="O172" s="58"/>
      <c r="P172" s="171">
        <f t="shared" si="1"/>
        <v>0</v>
      </c>
      <c r="Q172" s="171">
        <v>0</v>
      </c>
      <c r="R172" s="171">
        <f t="shared" si="2"/>
        <v>0</v>
      </c>
      <c r="S172" s="171">
        <v>0</v>
      </c>
      <c r="T172" s="172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3" t="s">
        <v>443</v>
      </c>
      <c r="AT172" s="173" t="s">
        <v>140</v>
      </c>
      <c r="AU172" s="173" t="s">
        <v>145</v>
      </c>
      <c r="AY172" s="17" t="s">
        <v>137</v>
      </c>
      <c r="BE172" s="174">
        <f t="shared" si="4"/>
        <v>0</v>
      </c>
      <c r="BF172" s="174">
        <f t="shared" si="5"/>
        <v>0</v>
      </c>
      <c r="BG172" s="174">
        <f t="shared" si="6"/>
        <v>0</v>
      </c>
      <c r="BH172" s="174">
        <f t="shared" si="7"/>
        <v>0</v>
      </c>
      <c r="BI172" s="174">
        <f t="shared" si="8"/>
        <v>0</v>
      </c>
      <c r="BJ172" s="17" t="s">
        <v>145</v>
      </c>
      <c r="BK172" s="175">
        <f t="shared" si="9"/>
        <v>0</v>
      </c>
      <c r="BL172" s="17" t="s">
        <v>443</v>
      </c>
      <c r="BM172" s="173" t="s">
        <v>953</v>
      </c>
    </row>
    <row r="173" spans="1:65" s="2" customFormat="1" ht="16.5" customHeight="1">
      <c r="A173" s="32"/>
      <c r="B173" s="161"/>
      <c r="C173" s="162" t="s">
        <v>262</v>
      </c>
      <c r="D173" s="162" t="s">
        <v>140</v>
      </c>
      <c r="E173" s="163" t="s">
        <v>954</v>
      </c>
      <c r="F173" s="164" t="s">
        <v>736</v>
      </c>
      <c r="G173" s="165" t="s">
        <v>156</v>
      </c>
      <c r="H173" s="166">
        <v>6</v>
      </c>
      <c r="I173" s="167"/>
      <c r="J173" s="166">
        <f t="shared" si="0"/>
        <v>0</v>
      </c>
      <c r="K173" s="168"/>
      <c r="L173" s="33"/>
      <c r="M173" s="169" t="s">
        <v>1</v>
      </c>
      <c r="N173" s="170" t="s">
        <v>40</v>
      </c>
      <c r="O173" s="58"/>
      <c r="P173" s="171">
        <f t="shared" si="1"/>
        <v>0</v>
      </c>
      <c r="Q173" s="171">
        <v>0</v>
      </c>
      <c r="R173" s="171">
        <f t="shared" si="2"/>
        <v>0</v>
      </c>
      <c r="S173" s="171">
        <v>0</v>
      </c>
      <c r="T173" s="172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3" t="s">
        <v>443</v>
      </c>
      <c r="AT173" s="173" t="s">
        <v>140</v>
      </c>
      <c r="AU173" s="173" t="s">
        <v>145</v>
      </c>
      <c r="AY173" s="17" t="s">
        <v>137</v>
      </c>
      <c r="BE173" s="174">
        <f t="shared" si="4"/>
        <v>0</v>
      </c>
      <c r="BF173" s="174">
        <f t="shared" si="5"/>
        <v>0</v>
      </c>
      <c r="BG173" s="174">
        <f t="shared" si="6"/>
        <v>0</v>
      </c>
      <c r="BH173" s="174">
        <f t="shared" si="7"/>
        <v>0</v>
      </c>
      <c r="BI173" s="174">
        <f t="shared" si="8"/>
        <v>0</v>
      </c>
      <c r="BJ173" s="17" t="s">
        <v>145</v>
      </c>
      <c r="BK173" s="175">
        <f t="shared" si="9"/>
        <v>0</v>
      </c>
      <c r="BL173" s="17" t="s">
        <v>443</v>
      </c>
      <c r="BM173" s="173" t="s">
        <v>955</v>
      </c>
    </row>
    <row r="174" spans="1:65" s="2" customFormat="1" ht="16.5" customHeight="1">
      <c r="A174" s="32"/>
      <c r="B174" s="161"/>
      <c r="C174" s="162" t="s">
        <v>268</v>
      </c>
      <c r="D174" s="162" t="s">
        <v>140</v>
      </c>
      <c r="E174" s="163" t="s">
        <v>262</v>
      </c>
      <c r="F174" s="164" t="s">
        <v>956</v>
      </c>
      <c r="G174" s="165" t="s">
        <v>143</v>
      </c>
      <c r="H174" s="166">
        <v>2</v>
      </c>
      <c r="I174" s="167"/>
      <c r="J174" s="166">
        <f t="shared" si="0"/>
        <v>0</v>
      </c>
      <c r="K174" s="168"/>
      <c r="L174" s="33"/>
      <c r="M174" s="169" t="s">
        <v>1</v>
      </c>
      <c r="N174" s="170" t="s">
        <v>40</v>
      </c>
      <c r="O174" s="58"/>
      <c r="P174" s="171">
        <f t="shared" si="1"/>
        <v>0</v>
      </c>
      <c r="Q174" s="171">
        <v>0</v>
      </c>
      <c r="R174" s="171">
        <f t="shared" si="2"/>
        <v>0</v>
      </c>
      <c r="S174" s="171">
        <v>0</v>
      </c>
      <c r="T174" s="172">
        <f t="shared" si="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3" t="s">
        <v>443</v>
      </c>
      <c r="AT174" s="173" t="s">
        <v>140</v>
      </c>
      <c r="AU174" s="173" t="s">
        <v>145</v>
      </c>
      <c r="AY174" s="17" t="s">
        <v>137</v>
      </c>
      <c r="BE174" s="174">
        <f t="shared" si="4"/>
        <v>0</v>
      </c>
      <c r="BF174" s="174">
        <f t="shared" si="5"/>
        <v>0</v>
      </c>
      <c r="BG174" s="174">
        <f t="shared" si="6"/>
        <v>0</v>
      </c>
      <c r="BH174" s="174">
        <f t="shared" si="7"/>
        <v>0</v>
      </c>
      <c r="BI174" s="174">
        <f t="shared" si="8"/>
        <v>0</v>
      </c>
      <c r="BJ174" s="17" t="s">
        <v>145</v>
      </c>
      <c r="BK174" s="175">
        <f t="shared" si="9"/>
        <v>0</v>
      </c>
      <c r="BL174" s="17" t="s">
        <v>443</v>
      </c>
      <c r="BM174" s="173" t="s">
        <v>957</v>
      </c>
    </row>
    <row r="175" spans="1:65" s="2" customFormat="1" ht="16.5" customHeight="1">
      <c r="A175" s="32"/>
      <c r="B175" s="161"/>
      <c r="C175" s="162" t="s">
        <v>272</v>
      </c>
      <c r="D175" s="162" t="s">
        <v>140</v>
      </c>
      <c r="E175" s="163" t="s">
        <v>958</v>
      </c>
      <c r="F175" s="164" t="s">
        <v>751</v>
      </c>
      <c r="G175" s="165" t="s">
        <v>143</v>
      </c>
      <c r="H175" s="166">
        <v>2</v>
      </c>
      <c r="I175" s="167"/>
      <c r="J175" s="166">
        <f t="shared" si="0"/>
        <v>0</v>
      </c>
      <c r="K175" s="168"/>
      <c r="L175" s="33"/>
      <c r="M175" s="169" t="s">
        <v>1</v>
      </c>
      <c r="N175" s="170" t="s">
        <v>40</v>
      </c>
      <c r="O175" s="58"/>
      <c r="P175" s="171">
        <f t="shared" si="1"/>
        <v>0</v>
      </c>
      <c r="Q175" s="171">
        <v>0</v>
      </c>
      <c r="R175" s="171">
        <f t="shared" si="2"/>
        <v>0</v>
      </c>
      <c r="S175" s="171">
        <v>0</v>
      </c>
      <c r="T175" s="172">
        <f t="shared" si="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3" t="s">
        <v>443</v>
      </c>
      <c r="AT175" s="173" t="s">
        <v>140</v>
      </c>
      <c r="AU175" s="173" t="s">
        <v>145</v>
      </c>
      <c r="AY175" s="17" t="s">
        <v>137</v>
      </c>
      <c r="BE175" s="174">
        <f t="shared" si="4"/>
        <v>0</v>
      </c>
      <c r="BF175" s="174">
        <f t="shared" si="5"/>
        <v>0</v>
      </c>
      <c r="BG175" s="174">
        <f t="shared" si="6"/>
        <v>0</v>
      </c>
      <c r="BH175" s="174">
        <f t="shared" si="7"/>
        <v>0</v>
      </c>
      <c r="BI175" s="174">
        <f t="shared" si="8"/>
        <v>0</v>
      </c>
      <c r="BJ175" s="17" t="s">
        <v>145</v>
      </c>
      <c r="BK175" s="175">
        <f t="shared" si="9"/>
        <v>0</v>
      </c>
      <c r="BL175" s="17" t="s">
        <v>443</v>
      </c>
      <c r="BM175" s="173" t="s">
        <v>959</v>
      </c>
    </row>
    <row r="176" spans="1:65" s="2" customFormat="1" ht="16.5" customHeight="1">
      <c r="A176" s="32"/>
      <c r="B176" s="161"/>
      <c r="C176" s="162" t="s">
        <v>278</v>
      </c>
      <c r="D176" s="162" t="s">
        <v>140</v>
      </c>
      <c r="E176" s="163" t="s">
        <v>960</v>
      </c>
      <c r="F176" s="164" t="s">
        <v>754</v>
      </c>
      <c r="G176" s="165" t="s">
        <v>143</v>
      </c>
      <c r="H176" s="166">
        <v>40</v>
      </c>
      <c r="I176" s="167"/>
      <c r="J176" s="166">
        <f t="shared" si="0"/>
        <v>0</v>
      </c>
      <c r="K176" s="168"/>
      <c r="L176" s="33"/>
      <c r="M176" s="169" t="s">
        <v>1</v>
      </c>
      <c r="N176" s="170" t="s">
        <v>40</v>
      </c>
      <c r="O176" s="58"/>
      <c r="P176" s="171">
        <f t="shared" si="1"/>
        <v>0</v>
      </c>
      <c r="Q176" s="171">
        <v>0</v>
      </c>
      <c r="R176" s="171">
        <f t="shared" si="2"/>
        <v>0</v>
      </c>
      <c r="S176" s="171">
        <v>0</v>
      </c>
      <c r="T176" s="172">
        <f t="shared" si="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3" t="s">
        <v>443</v>
      </c>
      <c r="AT176" s="173" t="s">
        <v>140</v>
      </c>
      <c r="AU176" s="173" t="s">
        <v>145</v>
      </c>
      <c r="AY176" s="17" t="s">
        <v>137</v>
      </c>
      <c r="BE176" s="174">
        <f t="shared" si="4"/>
        <v>0</v>
      </c>
      <c r="BF176" s="174">
        <f t="shared" si="5"/>
        <v>0</v>
      </c>
      <c r="BG176" s="174">
        <f t="shared" si="6"/>
        <v>0</v>
      </c>
      <c r="BH176" s="174">
        <f t="shared" si="7"/>
        <v>0</v>
      </c>
      <c r="BI176" s="174">
        <f t="shared" si="8"/>
        <v>0</v>
      </c>
      <c r="BJ176" s="17" t="s">
        <v>145</v>
      </c>
      <c r="BK176" s="175">
        <f t="shared" si="9"/>
        <v>0</v>
      </c>
      <c r="BL176" s="17" t="s">
        <v>443</v>
      </c>
      <c r="BM176" s="173" t="s">
        <v>961</v>
      </c>
    </row>
    <row r="177" spans="1:65" s="2" customFormat="1" ht="16.5" customHeight="1">
      <c r="A177" s="32"/>
      <c r="B177" s="161"/>
      <c r="C177" s="162" t="s">
        <v>282</v>
      </c>
      <c r="D177" s="162" t="s">
        <v>140</v>
      </c>
      <c r="E177" s="163" t="s">
        <v>962</v>
      </c>
      <c r="F177" s="164" t="s">
        <v>757</v>
      </c>
      <c r="G177" s="165" t="s">
        <v>143</v>
      </c>
      <c r="H177" s="166">
        <v>17</v>
      </c>
      <c r="I177" s="167"/>
      <c r="J177" s="166">
        <f t="shared" si="0"/>
        <v>0</v>
      </c>
      <c r="K177" s="168"/>
      <c r="L177" s="33"/>
      <c r="M177" s="169" t="s">
        <v>1</v>
      </c>
      <c r="N177" s="170" t="s">
        <v>40</v>
      </c>
      <c r="O177" s="58"/>
      <c r="P177" s="171">
        <f t="shared" si="1"/>
        <v>0</v>
      </c>
      <c r="Q177" s="171">
        <v>0</v>
      </c>
      <c r="R177" s="171">
        <f t="shared" si="2"/>
        <v>0</v>
      </c>
      <c r="S177" s="171">
        <v>0</v>
      </c>
      <c r="T177" s="172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3" t="s">
        <v>443</v>
      </c>
      <c r="AT177" s="173" t="s">
        <v>140</v>
      </c>
      <c r="AU177" s="173" t="s">
        <v>145</v>
      </c>
      <c r="AY177" s="17" t="s">
        <v>137</v>
      </c>
      <c r="BE177" s="174">
        <f t="shared" si="4"/>
        <v>0</v>
      </c>
      <c r="BF177" s="174">
        <f t="shared" si="5"/>
        <v>0</v>
      </c>
      <c r="BG177" s="174">
        <f t="shared" si="6"/>
        <v>0</v>
      </c>
      <c r="BH177" s="174">
        <f t="shared" si="7"/>
        <v>0</v>
      </c>
      <c r="BI177" s="174">
        <f t="shared" si="8"/>
        <v>0</v>
      </c>
      <c r="BJ177" s="17" t="s">
        <v>145</v>
      </c>
      <c r="BK177" s="175">
        <f t="shared" si="9"/>
        <v>0</v>
      </c>
      <c r="BL177" s="17" t="s">
        <v>443</v>
      </c>
      <c r="BM177" s="173" t="s">
        <v>963</v>
      </c>
    </row>
    <row r="178" spans="1:65" s="2" customFormat="1" ht="16.5" customHeight="1">
      <c r="A178" s="32"/>
      <c r="B178" s="161"/>
      <c r="C178" s="162" t="s">
        <v>286</v>
      </c>
      <c r="D178" s="162" t="s">
        <v>140</v>
      </c>
      <c r="E178" s="163" t="s">
        <v>964</v>
      </c>
      <c r="F178" s="164" t="s">
        <v>760</v>
      </c>
      <c r="G178" s="165" t="s">
        <v>143</v>
      </c>
      <c r="H178" s="166">
        <v>44</v>
      </c>
      <c r="I178" s="167"/>
      <c r="J178" s="166">
        <f t="shared" si="0"/>
        <v>0</v>
      </c>
      <c r="K178" s="168"/>
      <c r="L178" s="33"/>
      <c r="M178" s="169" t="s">
        <v>1</v>
      </c>
      <c r="N178" s="170" t="s">
        <v>40</v>
      </c>
      <c r="O178" s="58"/>
      <c r="P178" s="171">
        <f t="shared" si="1"/>
        <v>0</v>
      </c>
      <c r="Q178" s="171">
        <v>0</v>
      </c>
      <c r="R178" s="171">
        <f t="shared" si="2"/>
        <v>0</v>
      </c>
      <c r="S178" s="171">
        <v>0</v>
      </c>
      <c r="T178" s="172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3" t="s">
        <v>443</v>
      </c>
      <c r="AT178" s="173" t="s">
        <v>140</v>
      </c>
      <c r="AU178" s="173" t="s">
        <v>145</v>
      </c>
      <c r="AY178" s="17" t="s">
        <v>137</v>
      </c>
      <c r="BE178" s="174">
        <f t="shared" si="4"/>
        <v>0</v>
      </c>
      <c r="BF178" s="174">
        <f t="shared" si="5"/>
        <v>0</v>
      </c>
      <c r="BG178" s="174">
        <f t="shared" si="6"/>
        <v>0</v>
      </c>
      <c r="BH178" s="174">
        <f t="shared" si="7"/>
        <v>0</v>
      </c>
      <c r="BI178" s="174">
        <f t="shared" si="8"/>
        <v>0</v>
      </c>
      <c r="BJ178" s="17" t="s">
        <v>145</v>
      </c>
      <c r="BK178" s="175">
        <f t="shared" si="9"/>
        <v>0</v>
      </c>
      <c r="BL178" s="17" t="s">
        <v>443</v>
      </c>
      <c r="BM178" s="173" t="s">
        <v>965</v>
      </c>
    </row>
    <row r="179" spans="1:65" s="2" customFormat="1" ht="16.5" customHeight="1">
      <c r="A179" s="32"/>
      <c r="B179" s="161"/>
      <c r="C179" s="162" t="s">
        <v>290</v>
      </c>
      <c r="D179" s="162" t="s">
        <v>140</v>
      </c>
      <c r="E179" s="163" t="s">
        <v>966</v>
      </c>
      <c r="F179" s="164" t="s">
        <v>766</v>
      </c>
      <c r="G179" s="165" t="s">
        <v>156</v>
      </c>
      <c r="H179" s="166">
        <v>6</v>
      </c>
      <c r="I179" s="167"/>
      <c r="J179" s="166">
        <f t="shared" si="0"/>
        <v>0</v>
      </c>
      <c r="K179" s="168"/>
      <c r="L179" s="33"/>
      <c r="M179" s="169" t="s">
        <v>1</v>
      </c>
      <c r="N179" s="170" t="s">
        <v>40</v>
      </c>
      <c r="O179" s="58"/>
      <c r="P179" s="171">
        <f t="shared" si="1"/>
        <v>0</v>
      </c>
      <c r="Q179" s="171">
        <v>0</v>
      </c>
      <c r="R179" s="171">
        <f t="shared" si="2"/>
        <v>0</v>
      </c>
      <c r="S179" s="171">
        <v>0</v>
      </c>
      <c r="T179" s="172">
        <f t="shared" si="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3" t="s">
        <v>443</v>
      </c>
      <c r="AT179" s="173" t="s">
        <v>140</v>
      </c>
      <c r="AU179" s="173" t="s">
        <v>145</v>
      </c>
      <c r="AY179" s="17" t="s">
        <v>137</v>
      </c>
      <c r="BE179" s="174">
        <f t="shared" si="4"/>
        <v>0</v>
      </c>
      <c r="BF179" s="174">
        <f t="shared" si="5"/>
        <v>0</v>
      </c>
      <c r="BG179" s="174">
        <f t="shared" si="6"/>
        <v>0</v>
      </c>
      <c r="BH179" s="174">
        <f t="shared" si="7"/>
        <v>0</v>
      </c>
      <c r="BI179" s="174">
        <f t="shared" si="8"/>
        <v>0</v>
      </c>
      <c r="BJ179" s="17" t="s">
        <v>145</v>
      </c>
      <c r="BK179" s="175">
        <f t="shared" si="9"/>
        <v>0</v>
      </c>
      <c r="BL179" s="17" t="s">
        <v>443</v>
      </c>
      <c r="BM179" s="173" t="s">
        <v>967</v>
      </c>
    </row>
    <row r="180" spans="1:65" s="2" customFormat="1" ht="16.5" customHeight="1">
      <c r="A180" s="32"/>
      <c r="B180" s="161"/>
      <c r="C180" s="162" t="s">
        <v>294</v>
      </c>
      <c r="D180" s="162" t="s">
        <v>140</v>
      </c>
      <c r="E180" s="163" t="s">
        <v>968</v>
      </c>
      <c r="F180" s="164" t="s">
        <v>887</v>
      </c>
      <c r="G180" s="165" t="s">
        <v>156</v>
      </c>
      <c r="H180" s="166">
        <v>1</v>
      </c>
      <c r="I180" s="167"/>
      <c r="J180" s="166">
        <f t="shared" si="0"/>
        <v>0</v>
      </c>
      <c r="K180" s="168"/>
      <c r="L180" s="33"/>
      <c r="M180" s="169" t="s">
        <v>1</v>
      </c>
      <c r="N180" s="170" t="s">
        <v>40</v>
      </c>
      <c r="O180" s="58"/>
      <c r="P180" s="171">
        <f t="shared" si="1"/>
        <v>0</v>
      </c>
      <c r="Q180" s="171">
        <v>0</v>
      </c>
      <c r="R180" s="171">
        <f t="shared" si="2"/>
        <v>0</v>
      </c>
      <c r="S180" s="171">
        <v>0</v>
      </c>
      <c r="T180" s="172">
        <f t="shared" si="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3" t="s">
        <v>443</v>
      </c>
      <c r="AT180" s="173" t="s">
        <v>140</v>
      </c>
      <c r="AU180" s="173" t="s">
        <v>145</v>
      </c>
      <c r="AY180" s="17" t="s">
        <v>137</v>
      </c>
      <c r="BE180" s="174">
        <f t="shared" si="4"/>
        <v>0</v>
      </c>
      <c r="BF180" s="174">
        <f t="shared" si="5"/>
        <v>0</v>
      </c>
      <c r="BG180" s="174">
        <f t="shared" si="6"/>
        <v>0</v>
      </c>
      <c r="BH180" s="174">
        <f t="shared" si="7"/>
        <v>0</v>
      </c>
      <c r="BI180" s="174">
        <f t="shared" si="8"/>
        <v>0</v>
      </c>
      <c r="BJ180" s="17" t="s">
        <v>145</v>
      </c>
      <c r="BK180" s="175">
        <f t="shared" si="9"/>
        <v>0</v>
      </c>
      <c r="BL180" s="17" t="s">
        <v>443</v>
      </c>
      <c r="BM180" s="173" t="s">
        <v>969</v>
      </c>
    </row>
    <row r="181" spans="1:65" s="2" customFormat="1" ht="16.5" customHeight="1">
      <c r="A181" s="32"/>
      <c r="B181" s="161"/>
      <c r="C181" s="162" t="s">
        <v>299</v>
      </c>
      <c r="D181" s="162" t="s">
        <v>140</v>
      </c>
      <c r="E181" s="163" t="s">
        <v>970</v>
      </c>
      <c r="F181" s="164" t="s">
        <v>769</v>
      </c>
      <c r="G181" s="165" t="s">
        <v>143</v>
      </c>
      <c r="H181" s="166">
        <v>60</v>
      </c>
      <c r="I181" s="167"/>
      <c r="J181" s="166">
        <f t="shared" si="0"/>
        <v>0</v>
      </c>
      <c r="K181" s="168"/>
      <c r="L181" s="33"/>
      <c r="M181" s="169" t="s">
        <v>1</v>
      </c>
      <c r="N181" s="170" t="s">
        <v>40</v>
      </c>
      <c r="O181" s="58"/>
      <c r="P181" s="171">
        <f t="shared" si="1"/>
        <v>0</v>
      </c>
      <c r="Q181" s="171">
        <v>0</v>
      </c>
      <c r="R181" s="171">
        <f t="shared" si="2"/>
        <v>0</v>
      </c>
      <c r="S181" s="171">
        <v>0</v>
      </c>
      <c r="T181" s="172">
        <f t="shared" si="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3" t="s">
        <v>443</v>
      </c>
      <c r="AT181" s="173" t="s">
        <v>140</v>
      </c>
      <c r="AU181" s="173" t="s">
        <v>145</v>
      </c>
      <c r="AY181" s="17" t="s">
        <v>137</v>
      </c>
      <c r="BE181" s="174">
        <f t="shared" si="4"/>
        <v>0</v>
      </c>
      <c r="BF181" s="174">
        <f t="shared" si="5"/>
        <v>0</v>
      </c>
      <c r="BG181" s="174">
        <f t="shared" si="6"/>
        <v>0</v>
      </c>
      <c r="BH181" s="174">
        <f t="shared" si="7"/>
        <v>0</v>
      </c>
      <c r="BI181" s="174">
        <f t="shared" si="8"/>
        <v>0</v>
      </c>
      <c r="BJ181" s="17" t="s">
        <v>145</v>
      </c>
      <c r="BK181" s="175">
        <f t="shared" si="9"/>
        <v>0</v>
      </c>
      <c r="BL181" s="17" t="s">
        <v>443</v>
      </c>
      <c r="BM181" s="173" t="s">
        <v>971</v>
      </c>
    </row>
    <row r="182" spans="1:65" s="2" customFormat="1" ht="16.5" customHeight="1">
      <c r="A182" s="32"/>
      <c r="B182" s="161"/>
      <c r="C182" s="200" t="s">
        <v>304</v>
      </c>
      <c r="D182" s="200" t="s">
        <v>229</v>
      </c>
      <c r="E182" s="201" t="s">
        <v>972</v>
      </c>
      <c r="F182" s="202" t="s">
        <v>973</v>
      </c>
      <c r="G182" s="203" t="s">
        <v>156</v>
      </c>
      <c r="H182" s="204">
        <v>1</v>
      </c>
      <c r="I182" s="205"/>
      <c r="J182" s="204">
        <f t="shared" si="0"/>
        <v>0</v>
      </c>
      <c r="K182" s="206"/>
      <c r="L182" s="207"/>
      <c r="M182" s="208" t="s">
        <v>1</v>
      </c>
      <c r="N182" s="209" t="s">
        <v>40</v>
      </c>
      <c r="O182" s="58"/>
      <c r="P182" s="171">
        <f t="shared" si="1"/>
        <v>0</v>
      </c>
      <c r="Q182" s="171">
        <v>0</v>
      </c>
      <c r="R182" s="171">
        <f t="shared" si="2"/>
        <v>0</v>
      </c>
      <c r="S182" s="171">
        <v>0</v>
      </c>
      <c r="T182" s="172">
        <f t="shared" si="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3" t="s">
        <v>773</v>
      </c>
      <c r="AT182" s="173" t="s">
        <v>229</v>
      </c>
      <c r="AU182" s="173" t="s">
        <v>145</v>
      </c>
      <c r="AY182" s="17" t="s">
        <v>137</v>
      </c>
      <c r="BE182" s="174">
        <f t="shared" si="4"/>
        <v>0</v>
      </c>
      <c r="BF182" s="174">
        <f t="shared" si="5"/>
        <v>0</v>
      </c>
      <c r="BG182" s="174">
        <f t="shared" si="6"/>
        <v>0</v>
      </c>
      <c r="BH182" s="174">
        <f t="shared" si="7"/>
        <v>0</v>
      </c>
      <c r="BI182" s="174">
        <f t="shared" si="8"/>
        <v>0</v>
      </c>
      <c r="BJ182" s="17" t="s">
        <v>145</v>
      </c>
      <c r="BK182" s="175">
        <f t="shared" si="9"/>
        <v>0</v>
      </c>
      <c r="BL182" s="17" t="s">
        <v>443</v>
      </c>
      <c r="BM182" s="173" t="s">
        <v>974</v>
      </c>
    </row>
    <row r="183" spans="1:65" s="2" customFormat="1" ht="16.5" customHeight="1">
      <c r="A183" s="32"/>
      <c r="B183" s="161"/>
      <c r="C183" s="200" t="s">
        <v>309</v>
      </c>
      <c r="D183" s="200" t="s">
        <v>229</v>
      </c>
      <c r="E183" s="201" t="s">
        <v>975</v>
      </c>
      <c r="F183" s="202" t="s">
        <v>776</v>
      </c>
      <c r="G183" s="203" t="s">
        <v>156</v>
      </c>
      <c r="H183" s="204">
        <v>1</v>
      </c>
      <c r="I183" s="205"/>
      <c r="J183" s="204">
        <f t="shared" si="0"/>
        <v>0</v>
      </c>
      <c r="K183" s="206"/>
      <c r="L183" s="207"/>
      <c r="M183" s="215" t="s">
        <v>1</v>
      </c>
      <c r="N183" s="216" t="s">
        <v>40</v>
      </c>
      <c r="O183" s="212"/>
      <c r="P183" s="213">
        <f t="shared" si="1"/>
        <v>0</v>
      </c>
      <c r="Q183" s="213">
        <v>0</v>
      </c>
      <c r="R183" s="213">
        <f t="shared" si="2"/>
        <v>0</v>
      </c>
      <c r="S183" s="213">
        <v>0</v>
      </c>
      <c r="T183" s="214">
        <f t="shared" si="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3" t="s">
        <v>773</v>
      </c>
      <c r="AT183" s="173" t="s">
        <v>229</v>
      </c>
      <c r="AU183" s="173" t="s">
        <v>145</v>
      </c>
      <c r="AY183" s="17" t="s">
        <v>137</v>
      </c>
      <c r="BE183" s="174">
        <f t="shared" si="4"/>
        <v>0</v>
      </c>
      <c r="BF183" s="174">
        <f t="shared" si="5"/>
        <v>0</v>
      </c>
      <c r="BG183" s="174">
        <f t="shared" si="6"/>
        <v>0</v>
      </c>
      <c r="BH183" s="174">
        <f t="shared" si="7"/>
        <v>0</v>
      </c>
      <c r="BI183" s="174">
        <f t="shared" si="8"/>
        <v>0</v>
      </c>
      <c r="BJ183" s="17" t="s">
        <v>145</v>
      </c>
      <c r="BK183" s="175">
        <f t="shared" si="9"/>
        <v>0</v>
      </c>
      <c r="BL183" s="17" t="s">
        <v>443</v>
      </c>
      <c r="BM183" s="173" t="s">
        <v>976</v>
      </c>
    </row>
    <row r="184" spans="1:65" s="2" customFormat="1" ht="6.9" customHeight="1">
      <c r="A184" s="32"/>
      <c r="B184" s="47"/>
      <c r="C184" s="48"/>
      <c r="D184" s="48"/>
      <c r="E184" s="48"/>
      <c r="F184" s="48"/>
      <c r="G184" s="48"/>
      <c r="H184" s="48"/>
      <c r="I184" s="120"/>
      <c r="J184" s="48"/>
      <c r="K184" s="48"/>
      <c r="L184" s="33"/>
      <c r="M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</sheetData>
  <autoFilter ref="C125:K183" xr:uid="{00000000-0009-0000-0000-000003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4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3"/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92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74</v>
      </c>
    </row>
    <row r="4" spans="1:46" s="1" customFormat="1" ht="24.9" customHeight="1">
      <c r="B4" s="20"/>
      <c r="D4" s="21" t="s">
        <v>93</v>
      </c>
      <c r="I4" s="93"/>
      <c r="L4" s="20"/>
      <c r="M4" s="95" t="s">
        <v>9</v>
      </c>
      <c r="AT4" s="17" t="s">
        <v>3</v>
      </c>
    </row>
    <row r="5" spans="1:46" s="1" customFormat="1" ht="6.9" customHeight="1">
      <c r="B5" s="20"/>
      <c r="I5" s="93"/>
      <c r="L5" s="20"/>
    </row>
    <row r="6" spans="1:46" s="1" customFormat="1" ht="12" customHeight="1">
      <c r="B6" s="20"/>
      <c r="D6" s="27" t="s">
        <v>14</v>
      </c>
      <c r="I6" s="93"/>
      <c r="L6" s="20"/>
    </row>
    <row r="7" spans="1:46" s="1" customFormat="1" ht="23.25" customHeight="1">
      <c r="B7" s="20"/>
      <c r="E7" s="257" t="str">
        <f>'Rekapitulácia stavby'!K6</f>
        <v>Zmena užívania stavby - vybudovanie a modernizácia odborných učební v budove Základnej školy s materskou školou</v>
      </c>
      <c r="F7" s="258"/>
      <c r="G7" s="258"/>
      <c r="H7" s="258"/>
      <c r="I7" s="93"/>
      <c r="L7" s="20"/>
    </row>
    <row r="8" spans="1:46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7" t="s">
        <v>977</v>
      </c>
      <c r="F9" s="256"/>
      <c r="G9" s="256"/>
      <c r="H9" s="25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9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97" t="s">
        <v>20</v>
      </c>
      <c r="J12" s="55" t="str">
        <f>'Rekapitulácia stavby'!AN8</f>
        <v>27. 1. 2020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9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9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9" t="str">
        <f>'Rekapitulácia stavby'!E14</f>
        <v>Vyplň údaj</v>
      </c>
      <c r="F18" s="229"/>
      <c r="G18" s="229"/>
      <c r="H18" s="229"/>
      <c r="I18" s="9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9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29</v>
      </c>
      <c r="F24" s="32"/>
      <c r="G24" s="32"/>
      <c r="H24" s="32"/>
      <c r="I24" s="9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3" t="s">
        <v>1</v>
      </c>
      <c r="F27" s="233"/>
      <c r="G27" s="233"/>
      <c r="H27" s="23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ROUND(J126,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5" t="s">
        <v>38</v>
      </c>
      <c r="E33" s="27" t="s">
        <v>39</v>
      </c>
      <c r="F33" s="106">
        <f>ROUND((SUM(BE126:BE183)),  2)</f>
        <v>0</v>
      </c>
      <c r="G33" s="32"/>
      <c r="H33" s="32"/>
      <c r="I33" s="107">
        <v>0.2</v>
      </c>
      <c r="J33" s="106">
        <f>ROUND(((SUM(BE126:BE183))*I33),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40</v>
      </c>
      <c r="F34" s="106">
        <f>ROUND((SUM(BF126:BF183)),  2)</f>
        <v>0</v>
      </c>
      <c r="G34" s="32"/>
      <c r="H34" s="32"/>
      <c r="I34" s="107">
        <v>0.2</v>
      </c>
      <c r="J34" s="106">
        <f>ROUND(((SUM(BF126:BF183))*I34),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06">
        <f>ROUND((SUM(BG126:BG183)),  2)</f>
        <v>0</v>
      </c>
      <c r="G35" s="32"/>
      <c r="H35" s="32"/>
      <c r="I35" s="107">
        <v>0.2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06">
        <f>ROUND((SUM(BH126:BH183)),  2)</f>
        <v>0</v>
      </c>
      <c r="G36" s="32"/>
      <c r="H36" s="32"/>
      <c r="I36" s="107">
        <v>0.2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43</v>
      </c>
      <c r="F37" s="106">
        <f>ROUND((SUM(BI126:BI183)),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I41" s="93"/>
      <c r="L41" s="20"/>
    </row>
    <row r="42" spans="1:31" s="1" customFormat="1" ht="14.4" customHeight="1">
      <c r="B42" s="20"/>
      <c r="I42" s="93"/>
      <c r="L42" s="20"/>
    </row>
    <row r="43" spans="1:31" s="1" customFormat="1" ht="14.4" customHeight="1">
      <c r="B43" s="20"/>
      <c r="I43" s="93"/>
      <c r="L43" s="20"/>
    </row>
    <row r="44" spans="1:31" s="1" customFormat="1" ht="14.4" customHeight="1">
      <c r="B44" s="20"/>
      <c r="I44" s="93"/>
      <c r="L44" s="20"/>
    </row>
    <row r="45" spans="1:31" s="1" customFormat="1" ht="14.4" customHeight="1">
      <c r="B45" s="20"/>
      <c r="I45" s="93"/>
      <c r="L45" s="20"/>
    </row>
    <row r="46" spans="1:31" s="1" customFormat="1" ht="14.4" customHeight="1">
      <c r="B46" s="20"/>
      <c r="I46" s="93"/>
      <c r="L46" s="20"/>
    </row>
    <row r="47" spans="1:31" s="1" customFormat="1" ht="14.4" customHeight="1">
      <c r="B47" s="20"/>
      <c r="I47" s="93"/>
      <c r="L47" s="20"/>
    </row>
    <row r="48" spans="1:31" s="1" customFormat="1" ht="14.4" customHeight="1">
      <c r="B48" s="20"/>
      <c r="I48" s="93"/>
      <c r="L48" s="20"/>
    </row>
    <row r="49" spans="1:31" s="1" customFormat="1" ht="14.4" customHeight="1">
      <c r="B49" s="20"/>
      <c r="I49" s="93"/>
      <c r="L49" s="20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3.25" customHeight="1">
      <c r="A85" s="32"/>
      <c r="B85" s="33"/>
      <c r="C85" s="32"/>
      <c r="D85" s="32"/>
      <c r="E85" s="257" t="str">
        <f>E7</f>
        <v>Zmena užívania stavby - vybudovanie a modernizácia odborných učební v budove Základnej školy s materskou školou</v>
      </c>
      <c r="F85" s="258"/>
      <c r="G85" s="258"/>
      <c r="H85" s="25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7" t="str">
        <f>E9</f>
        <v>d - Učebňa jazykov 2</v>
      </c>
      <c r="F87" s="256"/>
      <c r="G87" s="256"/>
      <c r="H87" s="25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2"/>
      <c r="E89" s="32"/>
      <c r="F89" s="25" t="str">
        <f>F12</f>
        <v>Záriečie, parc.č. KN 51/50/1</v>
      </c>
      <c r="G89" s="32"/>
      <c r="H89" s="32"/>
      <c r="I89" s="97" t="s">
        <v>20</v>
      </c>
      <c r="J89" s="55" t="str">
        <f>IF(J12="","",J12)</f>
        <v>27. 1. 2020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>
      <c r="A91" s="32"/>
      <c r="B91" s="33"/>
      <c r="C91" s="27" t="s">
        <v>22</v>
      </c>
      <c r="D91" s="32"/>
      <c r="E91" s="32"/>
      <c r="F91" s="25" t="str">
        <f>E15</f>
        <v>Obec Záriečie</v>
      </c>
      <c r="G91" s="32"/>
      <c r="H91" s="32"/>
      <c r="I91" s="97" t="s">
        <v>28</v>
      </c>
      <c r="J91" s="30" t="str">
        <f>E21</f>
        <v>Ing. G. Gabčová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32</v>
      </c>
      <c r="J92" s="30" t="str">
        <f>E24</f>
        <v>Ing. G. Gabčová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97</v>
      </c>
      <c r="D94" s="108"/>
      <c r="E94" s="108"/>
      <c r="F94" s="108"/>
      <c r="G94" s="108"/>
      <c r="H94" s="108"/>
      <c r="I94" s="123"/>
      <c r="J94" s="124" t="s">
        <v>98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25" t="s">
        <v>99</v>
      </c>
      <c r="D96" s="32"/>
      <c r="E96" s="32"/>
      <c r="F96" s="32"/>
      <c r="G96" s="32"/>
      <c r="H96" s="32"/>
      <c r="I96" s="96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1:31" s="9" customFormat="1" ht="24.9" customHeight="1">
      <c r="B97" s="126"/>
      <c r="D97" s="127" t="s">
        <v>101</v>
      </c>
      <c r="E97" s="128"/>
      <c r="F97" s="128"/>
      <c r="G97" s="128"/>
      <c r="H97" s="128"/>
      <c r="I97" s="129"/>
      <c r="J97" s="130">
        <f>J127</f>
        <v>0</v>
      </c>
      <c r="L97" s="126"/>
    </row>
    <row r="98" spans="1:31" s="10" customFormat="1" ht="19.95" customHeight="1">
      <c r="B98" s="131"/>
      <c r="D98" s="132" t="s">
        <v>103</v>
      </c>
      <c r="E98" s="133"/>
      <c r="F98" s="133"/>
      <c r="G98" s="133"/>
      <c r="H98" s="133"/>
      <c r="I98" s="134"/>
      <c r="J98" s="135">
        <f>J128</f>
        <v>0</v>
      </c>
      <c r="L98" s="131"/>
    </row>
    <row r="99" spans="1:31" s="10" customFormat="1" ht="19.95" customHeight="1">
      <c r="B99" s="131"/>
      <c r="D99" s="132" t="s">
        <v>104</v>
      </c>
      <c r="E99" s="133"/>
      <c r="F99" s="133"/>
      <c r="G99" s="133"/>
      <c r="H99" s="133"/>
      <c r="I99" s="134"/>
      <c r="J99" s="135">
        <f>J133</f>
        <v>0</v>
      </c>
      <c r="L99" s="131"/>
    </row>
    <row r="100" spans="1:31" s="10" customFormat="1" ht="19.95" customHeight="1">
      <c r="B100" s="131"/>
      <c r="D100" s="132" t="s">
        <v>105</v>
      </c>
      <c r="E100" s="133"/>
      <c r="F100" s="133"/>
      <c r="G100" s="133"/>
      <c r="H100" s="133"/>
      <c r="I100" s="134"/>
      <c r="J100" s="135">
        <f>J141</f>
        <v>0</v>
      </c>
      <c r="L100" s="131"/>
    </row>
    <row r="101" spans="1:31" s="9" customFormat="1" ht="24.9" customHeight="1">
      <c r="B101" s="126"/>
      <c r="D101" s="127" t="s">
        <v>106</v>
      </c>
      <c r="E101" s="128"/>
      <c r="F101" s="128"/>
      <c r="G101" s="128"/>
      <c r="H101" s="128"/>
      <c r="I101" s="129"/>
      <c r="J101" s="130">
        <f>J143</f>
        <v>0</v>
      </c>
      <c r="L101" s="126"/>
    </row>
    <row r="102" spans="1:31" s="10" customFormat="1" ht="19.95" customHeight="1">
      <c r="B102" s="131"/>
      <c r="D102" s="132" t="s">
        <v>820</v>
      </c>
      <c r="E102" s="133"/>
      <c r="F102" s="133"/>
      <c r="G102" s="133"/>
      <c r="H102" s="133"/>
      <c r="I102" s="134"/>
      <c r="J102" s="135">
        <f>J144</f>
        <v>0</v>
      </c>
      <c r="L102" s="131"/>
    </row>
    <row r="103" spans="1:31" s="10" customFormat="1" ht="19.95" customHeight="1">
      <c r="B103" s="131"/>
      <c r="D103" s="132" t="s">
        <v>821</v>
      </c>
      <c r="E103" s="133"/>
      <c r="F103" s="133"/>
      <c r="G103" s="133"/>
      <c r="H103" s="133"/>
      <c r="I103" s="134"/>
      <c r="J103" s="135">
        <f>J147</f>
        <v>0</v>
      </c>
      <c r="L103" s="131"/>
    </row>
    <row r="104" spans="1:31" s="10" customFormat="1" ht="19.95" customHeight="1">
      <c r="B104" s="131"/>
      <c r="D104" s="132" t="s">
        <v>119</v>
      </c>
      <c r="E104" s="133"/>
      <c r="F104" s="133"/>
      <c r="G104" s="133"/>
      <c r="H104" s="133"/>
      <c r="I104" s="134"/>
      <c r="J104" s="135">
        <f>J157</f>
        <v>0</v>
      </c>
      <c r="L104" s="131"/>
    </row>
    <row r="105" spans="1:31" s="9" customFormat="1" ht="24.9" customHeight="1">
      <c r="B105" s="126"/>
      <c r="D105" s="127" t="s">
        <v>120</v>
      </c>
      <c r="E105" s="128"/>
      <c r="F105" s="128"/>
      <c r="G105" s="128"/>
      <c r="H105" s="128"/>
      <c r="I105" s="129"/>
      <c r="J105" s="130">
        <f>J167</f>
        <v>0</v>
      </c>
      <c r="L105" s="126"/>
    </row>
    <row r="106" spans="1:31" s="10" customFormat="1" ht="19.95" customHeight="1">
      <c r="B106" s="131"/>
      <c r="D106" s="132" t="s">
        <v>121</v>
      </c>
      <c r="E106" s="133"/>
      <c r="F106" s="133"/>
      <c r="G106" s="133"/>
      <c r="H106" s="133"/>
      <c r="I106" s="134"/>
      <c r="J106" s="135">
        <f>J168</f>
        <v>0</v>
      </c>
      <c r="L106" s="13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47"/>
      <c r="C108" s="48"/>
      <c r="D108" s="48"/>
      <c r="E108" s="48"/>
      <c r="F108" s="48"/>
      <c r="G108" s="48"/>
      <c r="H108" s="48"/>
      <c r="I108" s="120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" customHeight="1">
      <c r="A112" s="32"/>
      <c r="B112" s="49"/>
      <c r="C112" s="50"/>
      <c r="D112" s="50"/>
      <c r="E112" s="50"/>
      <c r="F112" s="50"/>
      <c r="G112" s="50"/>
      <c r="H112" s="50"/>
      <c r="I112" s="121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" customHeight="1">
      <c r="A113" s="32"/>
      <c r="B113" s="33"/>
      <c r="C113" s="21" t="s">
        <v>123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14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23.25" customHeight="1">
      <c r="A116" s="32"/>
      <c r="B116" s="33"/>
      <c r="C116" s="32"/>
      <c r="D116" s="32"/>
      <c r="E116" s="257" t="str">
        <f>E7</f>
        <v>Zmena užívania stavby - vybudovanie a modernizácia odborných učební v budove Základnej školy s materskou školou</v>
      </c>
      <c r="F116" s="258"/>
      <c r="G116" s="258"/>
      <c r="H116" s="258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94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7" t="str">
        <f>E9</f>
        <v>d - Učebňa jazykov 2</v>
      </c>
      <c r="F118" s="256"/>
      <c r="G118" s="256"/>
      <c r="H118" s="256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18</v>
      </c>
      <c r="D120" s="32"/>
      <c r="E120" s="32"/>
      <c r="F120" s="25" t="str">
        <f>F12</f>
        <v>Záriečie, parc.č. KN 51/50/1</v>
      </c>
      <c r="G120" s="32"/>
      <c r="H120" s="32"/>
      <c r="I120" s="97" t="s">
        <v>20</v>
      </c>
      <c r="J120" s="55" t="str">
        <f>IF(J12="","",J12)</f>
        <v>27. 1. 2020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15" customHeight="1">
      <c r="A122" s="32"/>
      <c r="B122" s="33"/>
      <c r="C122" s="27" t="s">
        <v>22</v>
      </c>
      <c r="D122" s="32"/>
      <c r="E122" s="32"/>
      <c r="F122" s="25" t="str">
        <f>E15</f>
        <v>Obec Záriečie</v>
      </c>
      <c r="G122" s="32"/>
      <c r="H122" s="32"/>
      <c r="I122" s="97" t="s">
        <v>28</v>
      </c>
      <c r="J122" s="30" t="str">
        <f>E21</f>
        <v>Ing. G. Gabčová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15" customHeight="1">
      <c r="A123" s="32"/>
      <c r="B123" s="33"/>
      <c r="C123" s="27" t="s">
        <v>26</v>
      </c>
      <c r="D123" s="32"/>
      <c r="E123" s="32"/>
      <c r="F123" s="25" t="str">
        <f>IF(E18="","",E18)</f>
        <v>Vyplň údaj</v>
      </c>
      <c r="G123" s="32"/>
      <c r="H123" s="32"/>
      <c r="I123" s="97" t="s">
        <v>32</v>
      </c>
      <c r="J123" s="30" t="str">
        <f>E24</f>
        <v>Ing. G. Gabčová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36"/>
      <c r="B125" s="137"/>
      <c r="C125" s="138" t="s">
        <v>124</v>
      </c>
      <c r="D125" s="139" t="s">
        <v>59</v>
      </c>
      <c r="E125" s="139" t="s">
        <v>55</v>
      </c>
      <c r="F125" s="139" t="s">
        <v>56</v>
      </c>
      <c r="G125" s="139" t="s">
        <v>125</v>
      </c>
      <c r="H125" s="139" t="s">
        <v>126</v>
      </c>
      <c r="I125" s="140" t="s">
        <v>127</v>
      </c>
      <c r="J125" s="141" t="s">
        <v>98</v>
      </c>
      <c r="K125" s="142" t="s">
        <v>128</v>
      </c>
      <c r="L125" s="143"/>
      <c r="M125" s="62" t="s">
        <v>1</v>
      </c>
      <c r="N125" s="63" t="s">
        <v>38</v>
      </c>
      <c r="O125" s="63" t="s">
        <v>129</v>
      </c>
      <c r="P125" s="63" t="s">
        <v>130</v>
      </c>
      <c r="Q125" s="63" t="s">
        <v>131</v>
      </c>
      <c r="R125" s="63" t="s">
        <v>132</v>
      </c>
      <c r="S125" s="63" t="s">
        <v>133</v>
      </c>
      <c r="T125" s="64" t="s">
        <v>134</v>
      </c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</row>
    <row r="126" spans="1:63" s="2" customFormat="1" ht="22.8" customHeight="1">
      <c r="A126" s="32"/>
      <c r="B126" s="33"/>
      <c r="C126" s="69" t="s">
        <v>99</v>
      </c>
      <c r="D126" s="32"/>
      <c r="E126" s="32"/>
      <c r="F126" s="32"/>
      <c r="G126" s="32"/>
      <c r="H126" s="32"/>
      <c r="I126" s="96"/>
      <c r="J126" s="144">
        <f>BK126</f>
        <v>0</v>
      </c>
      <c r="K126" s="32"/>
      <c r="L126" s="33"/>
      <c r="M126" s="65"/>
      <c r="N126" s="56"/>
      <c r="O126" s="66"/>
      <c r="P126" s="145">
        <f>P127+P143+P167</f>
        <v>0</v>
      </c>
      <c r="Q126" s="66"/>
      <c r="R126" s="145">
        <f>R127+R143+R167</f>
        <v>1.18020597</v>
      </c>
      <c r="S126" s="66"/>
      <c r="T126" s="146">
        <f>T127+T143+T167</f>
        <v>0.85319999999999996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73</v>
      </c>
      <c r="AU126" s="17" t="s">
        <v>100</v>
      </c>
      <c r="BK126" s="147">
        <f>BK127+BK143+BK167</f>
        <v>0</v>
      </c>
    </row>
    <row r="127" spans="1:63" s="12" customFormat="1" ht="25.95" customHeight="1">
      <c r="B127" s="148"/>
      <c r="D127" s="149" t="s">
        <v>73</v>
      </c>
      <c r="E127" s="150" t="s">
        <v>135</v>
      </c>
      <c r="F127" s="150" t="s">
        <v>136</v>
      </c>
      <c r="I127" s="151"/>
      <c r="J127" s="152">
        <f>BK127</f>
        <v>0</v>
      </c>
      <c r="L127" s="148"/>
      <c r="M127" s="153"/>
      <c r="N127" s="154"/>
      <c r="O127" s="154"/>
      <c r="P127" s="155">
        <f>P128+P133+P141</f>
        <v>0</v>
      </c>
      <c r="Q127" s="154"/>
      <c r="R127" s="155">
        <f>R128+R133+R141</f>
        <v>0.89873200000000009</v>
      </c>
      <c r="S127" s="154"/>
      <c r="T127" s="156">
        <f>T128+T133+T141</f>
        <v>0</v>
      </c>
      <c r="AR127" s="149" t="s">
        <v>82</v>
      </c>
      <c r="AT127" s="157" t="s">
        <v>73</v>
      </c>
      <c r="AU127" s="157" t="s">
        <v>74</v>
      </c>
      <c r="AY127" s="149" t="s">
        <v>137</v>
      </c>
      <c r="BK127" s="158">
        <f>BK128+BK133+BK141</f>
        <v>0</v>
      </c>
    </row>
    <row r="128" spans="1:63" s="12" customFormat="1" ht="22.8" customHeight="1">
      <c r="B128" s="148"/>
      <c r="D128" s="149" t="s">
        <v>73</v>
      </c>
      <c r="E128" s="159" t="s">
        <v>167</v>
      </c>
      <c r="F128" s="159" t="s">
        <v>192</v>
      </c>
      <c r="I128" s="151"/>
      <c r="J128" s="160">
        <f>BK128</f>
        <v>0</v>
      </c>
      <c r="L128" s="148"/>
      <c r="M128" s="153"/>
      <c r="N128" s="154"/>
      <c r="O128" s="154"/>
      <c r="P128" s="155">
        <f>SUM(P129:P132)</f>
        <v>0</v>
      </c>
      <c r="Q128" s="154"/>
      <c r="R128" s="155">
        <f>SUM(R129:R132)</f>
        <v>0.89873200000000009</v>
      </c>
      <c r="S128" s="154"/>
      <c r="T128" s="156">
        <f>SUM(T129:T132)</f>
        <v>0</v>
      </c>
      <c r="AR128" s="149" t="s">
        <v>82</v>
      </c>
      <c r="AT128" s="157" t="s">
        <v>73</v>
      </c>
      <c r="AU128" s="157" t="s">
        <v>82</v>
      </c>
      <c r="AY128" s="149" t="s">
        <v>137</v>
      </c>
      <c r="BK128" s="158">
        <f>SUM(BK129:BK132)</f>
        <v>0</v>
      </c>
    </row>
    <row r="129" spans="1:65" s="2" customFormat="1" ht="21.75" customHeight="1">
      <c r="A129" s="32"/>
      <c r="B129" s="161"/>
      <c r="C129" s="162" t="s">
        <v>82</v>
      </c>
      <c r="D129" s="162" t="s">
        <v>140</v>
      </c>
      <c r="E129" s="163" t="s">
        <v>234</v>
      </c>
      <c r="F129" s="164" t="s">
        <v>235</v>
      </c>
      <c r="G129" s="165" t="s">
        <v>151</v>
      </c>
      <c r="H129" s="166">
        <v>56.88</v>
      </c>
      <c r="I129" s="167"/>
      <c r="J129" s="166">
        <f>ROUND(I129*H129,3)</f>
        <v>0</v>
      </c>
      <c r="K129" s="168"/>
      <c r="L129" s="33"/>
      <c r="M129" s="169" t="s">
        <v>1</v>
      </c>
      <c r="N129" s="170" t="s">
        <v>40</v>
      </c>
      <c r="O129" s="58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3" t="s">
        <v>144</v>
      </c>
      <c r="AT129" s="173" t="s">
        <v>140</v>
      </c>
      <c r="AU129" s="173" t="s">
        <v>145</v>
      </c>
      <c r="AY129" s="17" t="s">
        <v>137</v>
      </c>
      <c r="BE129" s="174">
        <f>IF(N129="základná",J129,0)</f>
        <v>0</v>
      </c>
      <c r="BF129" s="174">
        <f>IF(N129="znížená",J129,0)</f>
        <v>0</v>
      </c>
      <c r="BG129" s="174">
        <f>IF(N129="zákl. prenesená",J129,0)</f>
        <v>0</v>
      </c>
      <c r="BH129" s="174">
        <f>IF(N129="zníž. prenesená",J129,0)</f>
        <v>0</v>
      </c>
      <c r="BI129" s="174">
        <f>IF(N129="nulová",J129,0)</f>
        <v>0</v>
      </c>
      <c r="BJ129" s="17" t="s">
        <v>145</v>
      </c>
      <c r="BK129" s="175">
        <f>ROUND(I129*H129,3)</f>
        <v>0</v>
      </c>
      <c r="BL129" s="17" t="s">
        <v>144</v>
      </c>
      <c r="BM129" s="173" t="s">
        <v>978</v>
      </c>
    </row>
    <row r="130" spans="1:65" s="13" customFormat="1">
      <c r="B130" s="176"/>
      <c r="D130" s="177" t="s">
        <v>147</v>
      </c>
      <c r="E130" s="178" t="s">
        <v>1</v>
      </c>
      <c r="F130" s="179" t="s">
        <v>979</v>
      </c>
      <c r="H130" s="180">
        <v>56.88</v>
      </c>
      <c r="I130" s="181"/>
      <c r="L130" s="176"/>
      <c r="M130" s="182"/>
      <c r="N130" s="183"/>
      <c r="O130" s="183"/>
      <c r="P130" s="183"/>
      <c r="Q130" s="183"/>
      <c r="R130" s="183"/>
      <c r="S130" s="183"/>
      <c r="T130" s="184"/>
      <c r="AT130" s="178" t="s">
        <v>147</v>
      </c>
      <c r="AU130" s="178" t="s">
        <v>145</v>
      </c>
      <c r="AV130" s="13" t="s">
        <v>145</v>
      </c>
      <c r="AW130" s="13" t="s">
        <v>30</v>
      </c>
      <c r="AX130" s="13" t="s">
        <v>82</v>
      </c>
      <c r="AY130" s="178" t="s">
        <v>137</v>
      </c>
    </row>
    <row r="131" spans="1:65" s="2" customFormat="1" ht="16.5" customHeight="1">
      <c r="A131" s="32"/>
      <c r="B131" s="161"/>
      <c r="C131" s="200" t="s">
        <v>145</v>
      </c>
      <c r="D131" s="200" t="s">
        <v>229</v>
      </c>
      <c r="E131" s="201" t="s">
        <v>238</v>
      </c>
      <c r="F131" s="202" t="s">
        <v>239</v>
      </c>
      <c r="G131" s="203" t="s">
        <v>240</v>
      </c>
      <c r="H131" s="204">
        <v>14.247999999999999</v>
      </c>
      <c r="I131" s="205"/>
      <c r="J131" s="204">
        <f>ROUND(I131*H131,3)</f>
        <v>0</v>
      </c>
      <c r="K131" s="206"/>
      <c r="L131" s="207"/>
      <c r="M131" s="208" t="s">
        <v>1</v>
      </c>
      <c r="N131" s="209" t="s">
        <v>40</v>
      </c>
      <c r="O131" s="58"/>
      <c r="P131" s="171">
        <f>O131*H131</f>
        <v>0</v>
      </c>
      <c r="Q131" s="171">
        <v>1E-3</v>
      </c>
      <c r="R131" s="171">
        <f>Q131*H131</f>
        <v>1.4248E-2</v>
      </c>
      <c r="S131" s="171">
        <v>0</v>
      </c>
      <c r="T131" s="172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3" t="s">
        <v>182</v>
      </c>
      <c r="AT131" s="173" t="s">
        <v>229</v>
      </c>
      <c r="AU131" s="173" t="s">
        <v>145</v>
      </c>
      <c r="AY131" s="17" t="s">
        <v>137</v>
      </c>
      <c r="BE131" s="174">
        <f>IF(N131="základná",J131,0)</f>
        <v>0</v>
      </c>
      <c r="BF131" s="174">
        <f>IF(N131="znížená",J131,0)</f>
        <v>0</v>
      </c>
      <c r="BG131" s="174">
        <f>IF(N131="zákl. prenesená",J131,0)</f>
        <v>0</v>
      </c>
      <c r="BH131" s="174">
        <f>IF(N131="zníž. prenesená",J131,0)</f>
        <v>0</v>
      </c>
      <c r="BI131" s="174">
        <f>IF(N131="nulová",J131,0)</f>
        <v>0</v>
      </c>
      <c r="BJ131" s="17" t="s">
        <v>145</v>
      </c>
      <c r="BK131" s="175">
        <f>ROUND(I131*H131,3)</f>
        <v>0</v>
      </c>
      <c r="BL131" s="17" t="s">
        <v>144</v>
      </c>
      <c r="BM131" s="173" t="s">
        <v>980</v>
      </c>
    </row>
    <row r="132" spans="1:65" s="2" customFormat="1" ht="21.75" customHeight="1">
      <c r="A132" s="32"/>
      <c r="B132" s="161"/>
      <c r="C132" s="162" t="s">
        <v>138</v>
      </c>
      <c r="D132" s="162" t="s">
        <v>140</v>
      </c>
      <c r="E132" s="163" t="s">
        <v>824</v>
      </c>
      <c r="F132" s="164" t="s">
        <v>825</v>
      </c>
      <c r="G132" s="165" t="s">
        <v>151</v>
      </c>
      <c r="H132" s="166">
        <v>56.88</v>
      </c>
      <c r="I132" s="167"/>
      <c r="J132" s="166">
        <f>ROUND(I132*H132,3)</f>
        <v>0</v>
      </c>
      <c r="K132" s="168"/>
      <c r="L132" s="33"/>
      <c r="M132" s="169" t="s">
        <v>1</v>
      </c>
      <c r="N132" s="170" t="s">
        <v>40</v>
      </c>
      <c r="O132" s="58"/>
      <c r="P132" s="171">
        <f>O132*H132</f>
        <v>0</v>
      </c>
      <c r="Q132" s="171">
        <v>1.555E-2</v>
      </c>
      <c r="R132" s="171">
        <f>Q132*H132</f>
        <v>0.88448400000000005</v>
      </c>
      <c r="S132" s="171">
        <v>0</v>
      </c>
      <c r="T132" s="172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3" t="s">
        <v>144</v>
      </c>
      <c r="AT132" s="173" t="s">
        <v>140</v>
      </c>
      <c r="AU132" s="173" t="s">
        <v>145</v>
      </c>
      <c r="AY132" s="17" t="s">
        <v>137</v>
      </c>
      <c r="BE132" s="174">
        <f>IF(N132="základná",J132,0)</f>
        <v>0</v>
      </c>
      <c r="BF132" s="174">
        <f>IF(N132="znížená",J132,0)</f>
        <v>0</v>
      </c>
      <c r="BG132" s="174">
        <f>IF(N132="zákl. prenesená",J132,0)</f>
        <v>0</v>
      </c>
      <c r="BH132" s="174">
        <f>IF(N132="zníž. prenesená",J132,0)</f>
        <v>0</v>
      </c>
      <c r="BI132" s="174">
        <f>IF(N132="nulová",J132,0)</f>
        <v>0</v>
      </c>
      <c r="BJ132" s="17" t="s">
        <v>145</v>
      </c>
      <c r="BK132" s="175">
        <f>ROUND(I132*H132,3)</f>
        <v>0</v>
      </c>
      <c r="BL132" s="17" t="s">
        <v>144</v>
      </c>
      <c r="BM132" s="173" t="s">
        <v>981</v>
      </c>
    </row>
    <row r="133" spans="1:65" s="12" customFormat="1" ht="22.8" customHeight="1">
      <c r="B133" s="148"/>
      <c r="D133" s="149" t="s">
        <v>73</v>
      </c>
      <c r="E133" s="159" t="s">
        <v>187</v>
      </c>
      <c r="F133" s="159" t="s">
        <v>261</v>
      </c>
      <c r="I133" s="151"/>
      <c r="J133" s="160">
        <f>BK133</f>
        <v>0</v>
      </c>
      <c r="L133" s="148"/>
      <c r="M133" s="153"/>
      <c r="N133" s="154"/>
      <c r="O133" s="154"/>
      <c r="P133" s="155">
        <f>SUM(P134:P140)</f>
        <v>0</v>
      </c>
      <c r="Q133" s="154"/>
      <c r="R133" s="155">
        <f>SUM(R134:R140)</f>
        <v>0</v>
      </c>
      <c r="S133" s="154"/>
      <c r="T133" s="156">
        <f>SUM(T134:T140)</f>
        <v>0</v>
      </c>
      <c r="AR133" s="149" t="s">
        <v>82</v>
      </c>
      <c r="AT133" s="157" t="s">
        <v>73</v>
      </c>
      <c r="AU133" s="157" t="s">
        <v>82</v>
      </c>
      <c r="AY133" s="149" t="s">
        <v>137</v>
      </c>
      <c r="BK133" s="158">
        <f>SUM(BK134:BK140)</f>
        <v>0</v>
      </c>
    </row>
    <row r="134" spans="1:65" s="2" customFormat="1" ht="16.5" customHeight="1">
      <c r="A134" s="32"/>
      <c r="B134" s="161"/>
      <c r="C134" s="162" t="s">
        <v>144</v>
      </c>
      <c r="D134" s="162" t="s">
        <v>140</v>
      </c>
      <c r="E134" s="163" t="s">
        <v>331</v>
      </c>
      <c r="F134" s="164" t="s">
        <v>332</v>
      </c>
      <c r="G134" s="165" t="s">
        <v>333</v>
      </c>
      <c r="H134" s="166">
        <v>0.85299999999999998</v>
      </c>
      <c r="I134" s="167"/>
      <c r="J134" s="166">
        <f>ROUND(I134*H134,3)</f>
        <v>0</v>
      </c>
      <c r="K134" s="168"/>
      <c r="L134" s="33"/>
      <c r="M134" s="169" t="s">
        <v>1</v>
      </c>
      <c r="N134" s="170" t="s">
        <v>40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3" t="s">
        <v>144</v>
      </c>
      <c r="AT134" s="173" t="s">
        <v>140</v>
      </c>
      <c r="AU134" s="173" t="s">
        <v>145</v>
      </c>
      <c r="AY134" s="17" t="s">
        <v>137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7" t="s">
        <v>145</v>
      </c>
      <c r="BK134" s="175">
        <f>ROUND(I134*H134,3)</f>
        <v>0</v>
      </c>
      <c r="BL134" s="17" t="s">
        <v>144</v>
      </c>
      <c r="BM134" s="173" t="s">
        <v>982</v>
      </c>
    </row>
    <row r="135" spans="1:65" s="2" customFormat="1" ht="21.75" customHeight="1">
      <c r="A135" s="32"/>
      <c r="B135" s="161"/>
      <c r="C135" s="162" t="s">
        <v>161</v>
      </c>
      <c r="D135" s="162" t="s">
        <v>140</v>
      </c>
      <c r="E135" s="163" t="s">
        <v>336</v>
      </c>
      <c r="F135" s="164" t="s">
        <v>337</v>
      </c>
      <c r="G135" s="165" t="s">
        <v>333</v>
      </c>
      <c r="H135" s="166">
        <v>12.795</v>
      </c>
      <c r="I135" s="167"/>
      <c r="J135" s="166">
        <f>ROUND(I135*H135,3)</f>
        <v>0</v>
      </c>
      <c r="K135" s="168"/>
      <c r="L135" s="33"/>
      <c r="M135" s="169" t="s">
        <v>1</v>
      </c>
      <c r="N135" s="170" t="s">
        <v>40</v>
      </c>
      <c r="O135" s="58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3" t="s">
        <v>144</v>
      </c>
      <c r="AT135" s="173" t="s">
        <v>140</v>
      </c>
      <c r="AU135" s="173" t="s">
        <v>145</v>
      </c>
      <c r="AY135" s="17" t="s">
        <v>137</v>
      </c>
      <c r="BE135" s="174">
        <f>IF(N135="základná",J135,0)</f>
        <v>0</v>
      </c>
      <c r="BF135" s="174">
        <f>IF(N135="znížená",J135,0)</f>
        <v>0</v>
      </c>
      <c r="BG135" s="174">
        <f>IF(N135="zákl. prenesená",J135,0)</f>
        <v>0</v>
      </c>
      <c r="BH135" s="174">
        <f>IF(N135="zníž. prenesená",J135,0)</f>
        <v>0</v>
      </c>
      <c r="BI135" s="174">
        <f>IF(N135="nulová",J135,0)</f>
        <v>0</v>
      </c>
      <c r="BJ135" s="17" t="s">
        <v>145</v>
      </c>
      <c r="BK135" s="175">
        <f>ROUND(I135*H135,3)</f>
        <v>0</v>
      </c>
      <c r="BL135" s="17" t="s">
        <v>144</v>
      </c>
      <c r="BM135" s="173" t="s">
        <v>983</v>
      </c>
    </row>
    <row r="136" spans="1:65" s="13" customFormat="1">
      <c r="B136" s="176"/>
      <c r="D136" s="177" t="s">
        <v>147</v>
      </c>
      <c r="F136" s="179" t="s">
        <v>984</v>
      </c>
      <c r="H136" s="180">
        <v>12.795</v>
      </c>
      <c r="I136" s="181"/>
      <c r="L136" s="176"/>
      <c r="M136" s="182"/>
      <c r="N136" s="183"/>
      <c r="O136" s="183"/>
      <c r="P136" s="183"/>
      <c r="Q136" s="183"/>
      <c r="R136" s="183"/>
      <c r="S136" s="183"/>
      <c r="T136" s="184"/>
      <c r="AT136" s="178" t="s">
        <v>147</v>
      </c>
      <c r="AU136" s="178" t="s">
        <v>145</v>
      </c>
      <c r="AV136" s="13" t="s">
        <v>145</v>
      </c>
      <c r="AW136" s="13" t="s">
        <v>3</v>
      </c>
      <c r="AX136" s="13" t="s">
        <v>82</v>
      </c>
      <c r="AY136" s="178" t="s">
        <v>137</v>
      </c>
    </row>
    <row r="137" spans="1:65" s="2" customFormat="1" ht="21.75" customHeight="1">
      <c r="A137" s="32"/>
      <c r="B137" s="161"/>
      <c r="C137" s="162" t="s">
        <v>167</v>
      </c>
      <c r="D137" s="162" t="s">
        <v>140</v>
      </c>
      <c r="E137" s="163" t="s">
        <v>341</v>
      </c>
      <c r="F137" s="164" t="s">
        <v>342</v>
      </c>
      <c r="G137" s="165" t="s">
        <v>333</v>
      </c>
      <c r="H137" s="166">
        <v>0.85299999999999998</v>
      </c>
      <c r="I137" s="167"/>
      <c r="J137" s="166">
        <f>ROUND(I137*H137,3)</f>
        <v>0</v>
      </c>
      <c r="K137" s="168"/>
      <c r="L137" s="33"/>
      <c r="M137" s="169" t="s">
        <v>1</v>
      </c>
      <c r="N137" s="170" t="s">
        <v>40</v>
      </c>
      <c r="O137" s="58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3" t="s">
        <v>144</v>
      </c>
      <c r="AT137" s="173" t="s">
        <v>140</v>
      </c>
      <c r="AU137" s="173" t="s">
        <v>145</v>
      </c>
      <c r="AY137" s="17" t="s">
        <v>137</v>
      </c>
      <c r="BE137" s="174">
        <f>IF(N137="základná",J137,0)</f>
        <v>0</v>
      </c>
      <c r="BF137" s="174">
        <f>IF(N137="znížená",J137,0)</f>
        <v>0</v>
      </c>
      <c r="BG137" s="174">
        <f>IF(N137="zákl. prenesená",J137,0)</f>
        <v>0</v>
      </c>
      <c r="BH137" s="174">
        <f>IF(N137="zníž. prenesená",J137,0)</f>
        <v>0</v>
      </c>
      <c r="BI137" s="174">
        <f>IF(N137="nulová",J137,0)</f>
        <v>0</v>
      </c>
      <c r="BJ137" s="17" t="s">
        <v>145</v>
      </c>
      <c r="BK137" s="175">
        <f>ROUND(I137*H137,3)</f>
        <v>0</v>
      </c>
      <c r="BL137" s="17" t="s">
        <v>144</v>
      </c>
      <c r="BM137" s="173" t="s">
        <v>985</v>
      </c>
    </row>
    <row r="138" spans="1:65" s="2" customFormat="1" ht="21.75" customHeight="1">
      <c r="A138" s="32"/>
      <c r="B138" s="161"/>
      <c r="C138" s="162" t="s">
        <v>173</v>
      </c>
      <c r="D138" s="162" t="s">
        <v>140</v>
      </c>
      <c r="E138" s="163" t="s">
        <v>345</v>
      </c>
      <c r="F138" s="164" t="s">
        <v>346</v>
      </c>
      <c r="G138" s="165" t="s">
        <v>333</v>
      </c>
      <c r="H138" s="166">
        <v>1.706</v>
      </c>
      <c r="I138" s="167"/>
      <c r="J138" s="166">
        <f>ROUND(I138*H138,3)</f>
        <v>0</v>
      </c>
      <c r="K138" s="168"/>
      <c r="L138" s="33"/>
      <c r="M138" s="169" t="s">
        <v>1</v>
      </c>
      <c r="N138" s="170" t="s">
        <v>40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3" t="s">
        <v>144</v>
      </c>
      <c r="AT138" s="173" t="s">
        <v>140</v>
      </c>
      <c r="AU138" s="173" t="s">
        <v>145</v>
      </c>
      <c r="AY138" s="17" t="s">
        <v>137</v>
      </c>
      <c r="BE138" s="174">
        <f>IF(N138="základná",J138,0)</f>
        <v>0</v>
      </c>
      <c r="BF138" s="174">
        <f>IF(N138="znížená",J138,0)</f>
        <v>0</v>
      </c>
      <c r="BG138" s="174">
        <f>IF(N138="zákl. prenesená",J138,0)</f>
        <v>0</v>
      </c>
      <c r="BH138" s="174">
        <f>IF(N138="zníž. prenesená",J138,0)</f>
        <v>0</v>
      </c>
      <c r="BI138" s="174">
        <f>IF(N138="nulová",J138,0)</f>
        <v>0</v>
      </c>
      <c r="BJ138" s="17" t="s">
        <v>145</v>
      </c>
      <c r="BK138" s="175">
        <f>ROUND(I138*H138,3)</f>
        <v>0</v>
      </c>
      <c r="BL138" s="17" t="s">
        <v>144</v>
      </c>
      <c r="BM138" s="173" t="s">
        <v>986</v>
      </c>
    </row>
    <row r="139" spans="1:65" s="13" customFormat="1">
      <c r="B139" s="176"/>
      <c r="D139" s="177" t="s">
        <v>147</v>
      </c>
      <c r="F139" s="179" t="s">
        <v>987</v>
      </c>
      <c r="H139" s="180">
        <v>1.706</v>
      </c>
      <c r="I139" s="181"/>
      <c r="L139" s="176"/>
      <c r="M139" s="182"/>
      <c r="N139" s="183"/>
      <c r="O139" s="183"/>
      <c r="P139" s="183"/>
      <c r="Q139" s="183"/>
      <c r="R139" s="183"/>
      <c r="S139" s="183"/>
      <c r="T139" s="184"/>
      <c r="AT139" s="178" t="s">
        <v>147</v>
      </c>
      <c r="AU139" s="178" t="s">
        <v>145</v>
      </c>
      <c r="AV139" s="13" t="s">
        <v>145</v>
      </c>
      <c r="AW139" s="13" t="s">
        <v>3</v>
      </c>
      <c r="AX139" s="13" t="s">
        <v>82</v>
      </c>
      <c r="AY139" s="178" t="s">
        <v>137</v>
      </c>
    </row>
    <row r="140" spans="1:65" s="2" customFormat="1" ht="21.75" customHeight="1">
      <c r="A140" s="32"/>
      <c r="B140" s="161"/>
      <c r="C140" s="162" t="s">
        <v>182</v>
      </c>
      <c r="D140" s="162" t="s">
        <v>140</v>
      </c>
      <c r="E140" s="163" t="s">
        <v>350</v>
      </c>
      <c r="F140" s="164" t="s">
        <v>351</v>
      </c>
      <c r="G140" s="165" t="s">
        <v>333</v>
      </c>
      <c r="H140" s="166">
        <v>0.85299999999999998</v>
      </c>
      <c r="I140" s="167"/>
      <c r="J140" s="166">
        <f>ROUND(I140*H140,3)</f>
        <v>0</v>
      </c>
      <c r="K140" s="168"/>
      <c r="L140" s="33"/>
      <c r="M140" s="169" t="s">
        <v>1</v>
      </c>
      <c r="N140" s="170" t="s">
        <v>40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3" t="s">
        <v>144</v>
      </c>
      <c r="AT140" s="173" t="s">
        <v>140</v>
      </c>
      <c r="AU140" s="173" t="s">
        <v>145</v>
      </c>
      <c r="AY140" s="17" t="s">
        <v>137</v>
      </c>
      <c r="BE140" s="174">
        <f>IF(N140="základná",J140,0)</f>
        <v>0</v>
      </c>
      <c r="BF140" s="174">
        <f>IF(N140="znížená",J140,0)</f>
        <v>0</v>
      </c>
      <c r="BG140" s="174">
        <f>IF(N140="zákl. prenesená",J140,0)</f>
        <v>0</v>
      </c>
      <c r="BH140" s="174">
        <f>IF(N140="zníž. prenesená",J140,0)</f>
        <v>0</v>
      </c>
      <c r="BI140" s="174">
        <f>IF(N140="nulová",J140,0)</f>
        <v>0</v>
      </c>
      <c r="BJ140" s="17" t="s">
        <v>145</v>
      </c>
      <c r="BK140" s="175">
        <f>ROUND(I140*H140,3)</f>
        <v>0</v>
      </c>
      <c r="BL140" s="17" t="s">
        <v>144</v>
      </c>
      <c r="BM140" s="173" t="s">
        <v>988</v>
      </c>
    </row>
    <row r="141" spans="1:65" s="12" customFormat="1" ht="22.8" customHeight="1">
      <c r="B141" s="148"/>
      <c r="D141" s="149" t="s">
        <v>73</v>
      </c>
      <c r="E141" s="159" t="s">
        <v>353</v>
      </c>
      <c r="F141" s="159" t="s">
        <v>354</v>
      </c>
      <c r="I141" s="151"/>
      <c r="J141" s="160">
        <f>BK141</f>
        <v>0</v>
      </c>
      <c r="L141" s="148"/>
      <c r="M141" s="153"/>
      <c r="N141" s="154"/>
      <c r="O141" s="154"/>
      <c r="P141" s="155">
        <f>P142</f>
        <v>0</v>
      </c>
      <c r="Q141" s="154"/>
      <c r="R141" s="155">
        <f>R142</f>
        <v>0</v>
      </c>
      <c r="S141" s="154"/>
      <c r="T141" s="156">
        <f>T142</f>
        <v>0</v>
      </c>
      <c r="AR141" s="149" t="s">
        <v>82</v>
      </c>
      <c r="AT141" s="157" t="s">
        <v>73</v>
      </c>
      <c r="AU141" s="157" t="s">
        <v>82</v>
      </c>
      <c r="AY141" s="149" t="s">
        <v>137</v>
      </c>
      <c r="BK141" s="158">
        <f>BK142</f>
        <v>0</v>
      </c>
    </row>
    <row r="142" spans="1:65" s="2" customFormat="1" ht="21.75" customHeight="1">
      <c r="A142" s="32"/>
      <c r="B142" s="161"/>
      <c r="C142" s="162" t="s">
        <v>187</v>
      </c>
      <c r="D142" s="162" t="s">
        <v>140</v>
      </c>
      <c r="E142" s="163" t="s">
        <v>356</v>
      </c>
      <c r="F142" s="164" t="s">
        <v>357</v>
      </c>
      <c r="G142" s="165" t="s">
        <v>333</v>
      </c>
      <c r="H142" s="166">
        <v>0.89900000000000002</v>
      </c>
      <c r="I142" s="167"/>
      <c r="J142" s="166">
        <f>ROUND(I142*H142,3)</f>
        <v>0</v>
      </c>
      <c r="K142" s="168"/>
      <c r="L142" s="33"/>
      <c r="M142" s="169" t="s">
        <v>1</v>
      </c>
      <c r="N142" s="170" t="s">
        <v>40</v>
      </c>
      <c r="O142" s="58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3" t="s">
        <v>144</v>
      </c>
      <c r="AT142" s="173" t="s">
        <v>140</v>
      </c>
      <c r="AU142" s="173" t="s">
        <v>145</v>
      </c>
      <c r="AY142" s="17" t="s">
        <v>137</v>
      </c>
      <c r="BE142" s="174">
        <f>IF(N142="základná",J142,0)</f>
        <v>0</v>
      </c>
      <c r="BF142" s="174">
        <f>IF(N142="znížená",J142,0)</f>
        <v>0</v>
      </c>
      <c r="BG142" s="174">
        <f>IF(N142="zákl. prenesená",J142,0)</f>
        <v>0</v>
      </c>
      <c r="BH142" s="174">
        <f>IF(N142="zníž. prenesená",J142,0)</f>
        <v>0</v>
      </c>
      <c r="BI142" s="174">
        <f>IF(N142="nulová",J142,0)</f>
        <v>0</v>
      </c>
      <c r="BJ142" s="17" t="s">
        <v>145</v>
      </c>
      <c r="BK142" s="175">
        <f>ROUND(I142*H142,3)</f>
        <v>0</v>
      </c>
      <c r="BL142" s="17" t="s">
        <v>144</v>
      </c>
      <c r="BM142" s="173" t="s">
        <v>989</v>
      </c>
    </row>
    <row r="143" spans="1:65" s="12" customFormat="1" ht="25.95" customHeight="1">
      <c r="B143" s="148"/>
      <c r="D143" s="149" t="s">
        <v>73</v>
      </c>
      <c r="E143" s="150" t="s">
        <v>359</v>
      </c>
      <c r="F143" s="150" t="s">
        <v>360</v>
      </c>
      <c r="I143" s="151"/>
      <c r="J143" s="152">
        <f>BK143</f>
        <v>0</v>
      </c>
      <c r="L143" s="148"/>
      <c r="M143" s="153"/>
      <c r="N143" s="154"/>
      <c r="O143" s="154"/>
      <c r="P143" s="155">
        <f>P144+P147+P157</f>
        <v>0</v>
      </c>
      <c r="Q143" s="154"/>
      <c r="R143" s="155">
        <f>R144+R147+R157</f>
        <v>0.28147397000000002</v>
      </c>
      <c r="S143" s="154"/>
      <c r="T143" s="156">
        <f>T144+T147+T157</f>
        <v>0.85319999999999996</v>
      </c>
      <c r="AR143" s="149" t="s">
        <v>145</v>
      </c>
      <c r="AT143" s="157" t="s">
        <v>73</v>
      </c>
      <c r="AU143" s="157" t="s">
        <v>74</v>
      </c>
      <c r="AY143" s="149" t="s">
        <v>137</v>
      </c>
      <c r="BK143" s="158">
        <f>BK144+BK147+BK157</f>
        <v>0</v>
      </c>
    </row>
    <row r="144" spans="1:65" s="12" customFormat="1" ht="22.8" customHeight="1">
      <c r="B144" s="148"/>
      <c r="D144" s="149" t="s">
        <v>73</v>
      </c>
      <c r="E144" s="159" t="s">
        <v>835</v>
      </c>
      <c r="F144" s="159" t="s">
        <v>836</v>
      </c>
      <c r="I144" s="151"/>
      <c r="J144" s="160">
        <f>BK144</f>
        <v>0</v>
      </c>
      <c r="L144" s="148"/>
      <c r="M144" s="153"/>
      <c r="N144" s="154"/>
      <c r="O144" s="154"/>
      <c r="P144" s="155">
        <f>SUM(P145:P146)</f>
        <v>0</v>
      </c>
      <c r="Q144" s="154"/>
      <c r="R144" s="155">
        <f>SUM(R145:R146)</f>
        <v>0</v>
      </c>
      <c r="S144" s="154"/>
      <c r="T144" s="156">
        <f>SUM(T145:T146)</f>
        <v>0.85319999999999996</v>
      </c>
      <c r="AR144" s="149" t="s">
        <v>145</v>
      </c>
      <c r="AT144" s="157" t="s">
        <v>73</v>
      </c>
      <c r="AU144" s="157" t="s">
        <v>82</v>
      </c>
      <c r="AY144" s="149" t="s">
        <v>137</v>
      </c>
      <c r="BK144" s="158">
        <f>SUM(BK145:BK146)</f>
        <v>0</v>
      </c>
    </row>
    <row r="145" spans="1:65" s="2" customFormat="1" ht="21.75" customHeight="1">
      <c r="A145" s="32"/>
      <c r="B145" s="161"/>
      <c r="C145" s="162" t="s">
        <v>193</v>
      </c>
      <c r="D145" s="162" t="s">
        <v>140</v>
      </c>
      <c r="E145" s="163" t="s">
        <v>837</v>
      </c>
      <c r="F145" s="164" t="s">
        <v>838</v>
      </c>
      <c r="G145" s="165" t="s">
        <v>151</v>
      </c>
      <c r="H145" s="166">
        <v>56.88</v>
      </c>
      <c r="I145" s="167"/>
      <c r="J145" s="166">
        <f>ROUND(I145*H145,3)</f>
        <v>0</v>
      </c>
      <c r="K145" s="168"/>
      <c r="L145" s="33"/>
      <c r="M145" s="169" t="s">
        <v>1</v>
      </c>
      <c r="N145" s="170" t="s">
        <v>40</v>
      </c>
      <c r="O145" s="58"/>
      <c r="P145" s="171">
        <f>O145*H145</f>
        <v>0</v>
      </c>
      <c r="Q145" s="171">
        <v>0</v>
      </c>
      <c r="R145" s="171">
        <f>Q145*H145</f>
        <v>0</v>
      </c>
      <c r="S145" s="171">
        <v>1.4999999999999999E-2</v>
      </c>
      <c r="T145" s="172">
        <f>S145*H145</f>
        <v>0.85319999999999996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3" t="s">
        <v>224</v>
      </c>
      <c r="AT145" s="173" t="s">
        <v>140</v>
      </c>
      <c r="AU145" s="173" t="s">
        <v>145</v>
      </c>
      <c r="AY145" s="17" t="s">
        <v>137</v>
      </c>
      <c r="BE145" s="174">
        <f>IF(N145="základná",J145,0)</f>
        <v>0</v>
      </c>
      <c r="BF145" s="174">
        <f>IF(N145="znížená",J145,0)</f>
        <v>0</v>
      </c>
      <c r="BG145" s="174">
        <f>IF(N145="zákl. prenesená",J145,0)</f>
        <v>0</v>
      </c>
      <c r="BH145" s="174">
        <f>IF(N145="zníž. prenesená",J145,0)</f>
        <v>0</v>
      </c>
      <c r="BI145" s="174">
        <f>IF(N145="nulová",J145,0)</f>
        <v>0</v>
      </c>
      <c r="BJ145" s="17" t="s">
        <v>145</v>
      </c>
      <c r="BK145" s="175">
        <f>ROUND(I145*H145,3)</f>
        <v>0</v>
      </c>
      <c r="BL145" s="17" t="s">
        <v>224</v>
      </c>
      <c r="BM145" s="173" t="s">
        <v>990</v>
      </c>
    </row>
    <row r="146" spans="1:65" s="13" customFormat="1">
      <c r="B146" s="176"/>
      <c r="D146" s="177" t="s">
        <v>147</v>
      </c>
      <c r="E146" s="178" t="s">
        <v>1</v>
      </c>
      <c r="F146" s="179" t="s">
        <v>979</v>
      </c>
      <c r="H146" s="180">
        <v>56.88</v>
      </c>
      <c r="I146" s="181"/>
      <c r="L146" s="176"/>
      <c r="M146" s="182"/>
      <c r="N146" s="183"/>
      <c r="O146" s="183"/>
      <c r="P146" s="183"/>
      <c r="Q146" s="183"/>
      <c r="R146" s="183"/>
      <c r="S146" s="183"/>
      <c r="T146" s="184"/>
      <c r="AT146" s="178" t="s">
        <v>147</v>
      </c>
      <c r="AU146" s="178" t="s">
        <v>145</v>
      </c>
      <c r="AV146" s="13" t="s">
        <v>145</v>
      </c>
      <c r="AW146" s="13" t="s">
        <v>30</v>
      </c>
      <c r="AX146" s="13" t="s">
        <v>82</v>
      </c>
      <c r="AY146" s="178" t="s">
        <v>137</v>
      </c>
    </row>
    <row r="147" spans="1:65" s="12" customFormat="1" ht="22.8" customHeight="1">
      <c r="B147" s="148"/>
      <c r="D147" s="149" t="s">
        <v>73</v>
      </c>
      <c r="E147" s="159" t="s">
        <v>841</v>
      </c>
      <c r="F147" s="159" t="s">
        <v>842</v>
      </c>
      <c r="I147" s="151"/>
      <c r="J147" s="160">
        <f>BK147</f>
        <v>0</v>
      </c>
      <c r="L147" s="148"/>
      <c r="M147" s="153"/>
      <c r="N147" s="154"/>
      <c r="O147" s="154"/>
      <c r="P147" s="155">
        <f>SUM(P148:P156)</f>
        <v>0</v>
      </c>
      <c r="Q147" s="154"/>
      <c r="R147" s="155">
        <f>SUM(R148:R156)</f>
        <v>0.16928180000000001</v>
      </c>
      <c r="S147" s="154"/>
      <c r="T147" s="156">
        <f>SUM(T148:T156)</f>
        <v>0</v>
      </c>
      <c r="AR147" s="149" t="s">
        <v>145</v>
      </c>
      <c r="AT147" s="157" t="s">
        <v>73</v>
      </c>
      <c r="AU147" s="157" t="s">
        <v>82</v>
      </c>
      <c r="AY147" s="149" t="s">
        <v>137</v>
      </c>
      <c r="BK147" s="158">
        <f>SUM(BK148:BK156)</f>
        <v>0</v>
      </c>
    </row>
    <row r="148" spans="1:65" s="2" customFormat="1" ht="16.5" customHeight="1">
      <c r="A148" s="32"/>
      <c r="B148" s="161"/>
      <c r="C148" s="162" t="s">
        <v>198</v>
      </c>
      <c r="D148" s="162" t="s">
        <v>140</v>
      </c>
      <c r="E148" s="163" t="s">
        <v>843</v>
      </c>
      <c r="F148" s="164" t="s">
        <v>844</v>
      </c>
      <c r="G148" s="165" t="s">
        <v>143</v>
      </c>
      <c r="H148" s="166">
        <v>30.06</v>
      </c>
      <c r="I148" s="167"/>
      <c r="J148" s="166">
        <f>ROUND(I148*H148,3)</f>
        <v>0</v>
      </c>
      <c r="K148" s="168"/>
      <c r="L148" s="33"/>
      <c r="M148" s="169" t="s">
        <v>1</v>
      </c>
      <c r="N148" s="170" t="s">
        <v>40</v>
      </c>
      <c r="O148" s="58"/>
      <c r="P148" s="171">
        <f>O148*H148</f>
        <v>0</v>
      </c>
      <c r="Q148" s="171">
        <v>4.0000000000000003E-5</v>
      </c>
      <c r="R148" s="171">
        <f>Q148*H148</f>
        <v>1.2024E-3</v>
      </c>
      <c r="S148" s="171">
        <v>0</v>
      </c>
      <c r="T148" s="17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3" t="s">
        <v>224</v>
      </c>
      <c r="AT148" s="173" t="s">
        <v>140</v>
      </c>
      <c r="AU148" s="173" t="s">
        <v>145</v>
      </c>
      <c r="AY148" s="17" t="s">
        <v>137</v>
      </c>
      <c r="BE148" s="174">
        <f>IF(N148="základná",J148,0)</f>
        <v>0</v>
      </c>
      <c r="BF148" s="174">
        <f>IF(N148="znížená",J148,0)</f>
        <v>0</v>
      </c>
      <c r="BG148" s="174">
        <f>IF(N148="zákl. prenesená",J148,0)</f>
        <v>0</v>
      </c>
      <c r="BH148" s="174">
        <f>IF(N148="zníž. prenesená",J148,0)</f>
        <v>0</v>
      </c>
      <c r="BI148" s="174">
        <f>IF(N148="nulová",J148,0)</f>
        <v>0</v>
      </c>
      <c r="BJ148" s="17" t="s">
        <v>145</v>
      </c>
      <c r="BK148" s="175">
        <f>ROUND(I148*H148,3)</f>
        <v>0</v>
      </c>
      <c r="BL148" s="17" t="s">
        <v>224</v>
      </c>
      <c r="BM148" s="173" t="s">
        <v>991</v>
      </c>
    </row>
    <row r="149" spans="1:65" s="13" customFormat="1">
      <c r="B149" s="176"/>
      <c r="D149" s="177" t="s">
        <v>147</v>
      </c>
      <c r="E149" s="178" t="s">
        <v>1</v>
      </c>
      <c r="F149" s="179" t="s">
        <v>992</v>
      </c>
      <c r="H149" s="180">
        <v>30.06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78" t="s">
        <v>147</v>
      </c>
      <c r="AU149" s="178" t="s">
        <v>145</v>
      </c>
      <c r="AV149" s="13" t="s">
        <v>145</v>
      </c>
      <c r="AW149" s="13" t="s">
        <v>30</v>
      </c>
      <c r="AX149" s="13" t="s">
        <v>82</v>
      </c>
      <c r="AY149" s="178" t="s">
        <v>137</v>
      </c>
    </row>
    <row r="150" spans="1:65" s="2" customFormat="1" ht="16.5" customHeight="1">
      <c r="A150" s="32"/>
      <c r="B150" s="161"/>
      <c r="C150" s="200" t="s">
        <v>203</v>
      </c>
      <c r="D150" s="200" t="s">
        <v>229</v>
      </c>
      <c r="E150" s="201" t="s">
        <v>847</v>
      </c>
      <c r="F150" s="202" t="s">
        <v>848</v>
      </c>
      <c r="G150" s="203" t="s">
        <v>143</v>
      </c>
      <c r="H150" s="204">
        <v>31.562999999999999</v>
      </c>
      <c r="I150" s="205"/>
      <c r="J150" s="204">
        <f>ROUND(I150*H150,3)</f>
        <v>0</v>
      </c>
      <c r="K150" s="206"/>
      <c r="L150" s="207"/>
      <c r="M150" s="208" t="s">
        <v>1</v>
      </c>
      <c r="N150" s="209" t="s">
        <v>40</v>
      </c>
      <c r="O150" s="58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3" t="s">
        <v>294</v>
      </c>
      <c r="AT150" s="173" t="s">
        <v>229</v>
      </c>
      <c r="AU150" s="173" t="s">
        <v>145</v>
      </c>
      <c r="AY150" s="17" t="s">
        <v>137</v>
      </c>
      <c r="BE150" s="174">
        <f>IF(N150="základná",J150,0)</f>
        <v>0</v>
      </c>
      <c r="BF150" s="174">
        <f>IF(N150="znížená",J150,0)</f>
        <v>0</v>
      </c>
      <c r="BG150" s="174">
        <f>IF(N150="zákl. prenesená",J150,0)</f>
        <v>0</v>
      </c>
      <c r="BH150" s="174">
        <f>IF(N150="zníž. prenesená",J150,0)</f>
        <v>0</v>
      </c>
      <c r="BI150" s="174">
        <f>IF(N150="nulová",J150,0)</f>
        <v>0</v>
      </c>
      <c r="BJ150" s="17" t="s">
        <v>145</v>
      </c>
      <c r="BK150" s="175">
        <f>ROUND(I150*H150,3)</f>
        <v>0</v>
      </c>
      <c r="BL150" s="17" t="s">
        <v>224</v>
      </c>
      <c r="BM150" s="173" t="s">
        <v>993</v>
      </c>
    </row>
    <row r="151" spans="1:65" s="13" customFormat="1">
      <c r="B151" s="176"/>
      <c r="D151" s="177" t="s">
        <v>147</v>
      </c>
      <c r="F151" s="179" t="s">
        <v>994</v>
      </c>
      <c r="H151" s="180">
        <v>31.562999999999999</v>
      </c>
      <c r="I151" s="181"/>
      <c r="L151" s="176"/>
      <c r="M151" s="182"/>
      <c r="N151" s="183"/>
      <c r="O151" s="183"/>
      <c r="P151" s="183"/>
      <c r="Q151" s="183"/>
      <c r="R151" s="183"/>
      <c r="S151" s="183"/>
      <c r="T151" s="184"/>
      <c r="AT151" s="178" t="s">
        <v>147</v>
      </c>
      <c r="AU151" s="178" t="s">
        <v>145</v>
      </c>
      <c r="AV151" s="13" t="s">
        <v>145</v>
      </c>
      <c r="AW151" s="13" t="s">
        <v>3</v>
      </c>
      <c r="AX151" s="13" t="s">
        <v>82</v>
      </c>
      <c r="AY151" s="178" t="s">
        <v>137</v>
      </c>
    </row>
    <row r="152" spans="1:65" s="2" customFormat="1" ht="21.75" customHeight="1">
      <c r="A152" s="32"/>
      <c r="B152" s="161"/>
      <c r="C152" s="162" t="s">
        <v>209</v>
      </c>
      <c r="D152" s="162" t="s">
        <v>140</v>
      </c>
      <c r="E152" s="163" t="s">
        <v>851</v>
      </c>
      <c r="F152" s="164" t="s">
        <v>852</v>
      </c>
      <c r="G152" s="165" t="s">
        <v>151</v>
      </c>
      <c r="H152" s="166">
        <v>56.88</v>
      </c>
      <c r="I152" s="167"/>
      <c r="J152" s="166">
        <f>ROUND(I152*H152,3)</f>
        <v>0</v>
      </c>
      <c r="K152" s="168"/>
      <c r="L152" s="33"/>
      <c r="M152" s="169" t="s">
        <v>1</v>
      </c>
      <c r="N152" s="170" t="s">
        <v>40</v>
      </c>
      <c r="O152" s="58"/>
      <c r="P152" s="171">
        <f>O152*H152</f>
        <v>0</v>
      </c>
      <c r="Q152" s="171">
        <v>2.9999999999999997E-4</v>
      </c>
      <c r="R152" s="171">
        <f>Q152*H152</f>
        <v>1.7063999999999999E-2</v>
      </c>
      <c r="S152" s="171">
        <v>0</v>
      </c>
      <c r="T152" s="172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3" t="s">
        <v>224</v>
      </c>
      <c r="AT152" s="173" t="s">
        <v>140</v>
      </c>
      <c r="AU152" s="173" t="s">
        <v>145</v>
      </c>
      <c r="AY152" s="17" t="s">
        <v>137</v>
      </c>
      <c r="BE152" s="174">
        <f>IF(N152="základná",J152,0)</f>
        <v>0</v>
      </c>
      <c r="BF152" s="174">
        <f>IF(N152="znížená",J152,0)</f>
        <v>0</v>
      </c>
      <c r="BG152" s="174">
        <f>IF(N152="zákl. prenesená",J152,0)</f>
        <v>0</v>
      </c>
      <c r="BH152" s="174">
        <f>IF(N152="zníž. prenesená",J152,0)</f>
        <v>0</v>
      </c>
      <c r="BI152" s="174">
        <f>IF(N152="nulová",J152,0)</f>
        <v>0</v>
      </c>
      <c r="BJ152" s="17" t="s">
        <v>145</v>
      </c>
      <c r="BK152" s="175">
        <f>ROUND(I152*H152,3)</f>
        <v>0</v>
      </c>
      <c r="BL152" s="17" t="s">
        <v>224</v>
      </c>
      <c r="BM152" s="173" t="s">
        <v>995</v>
      </c>
    </row>
    <row r="153" spans="1:65" s="2" customFormat="1" ht="16.5" customHeight="1">
      <c r="A153" s="32"/>
      <c r="B153" s="161"/>
      <c r="C153" s="200" t="s">
        <v>213</v>
      </c>
      <c r="D153" s="200" t="s">
        <v>229</v>
      </c>
      <c r="E153" s="201" t="s">
        <v>854</v>
      </c>
      <c r="F153" s="202" t="s">
        <v>855</v>
      </c>
      <c r="G153" s="203" t="s">
        <v>151</v>
      </c>
      <c r="H153" s="204">
        <v>58.585999999999999</v>
      </c>
      <c r="I153" s="205"/>
      <c r="J153" s="204">
        <f>ROUND(I153*H153,3)</f>
        <v>0</v>
      </c>
      <c r="K153" s="206"/>
      <c r="L153" s="207"/>
      <c r="M153" s="208" t="s">
        <v>1</v>
      </c>
      <c r="N153" s="209" t="s">
        <v>40</v>
      </c>
      <c r="O153" s="58"/>
      <c r="P153" s="171">
        <f>O153*H153</f>
        <v>0</v>
      </c>
      <c r="Q153" s="171">
        <v>2.5000000000000001E-3</v>
      </c>
      <c r="R153" s="171">
        <f>Q153*H153</f>
        <v>0.14646500000000001</v>
      </c>
      <c r="S153" s="171">
        <v>0</v>
      </c>
      <c r="T153" s="172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3" t="s">
        <v>294</v>
      </c>
      <c r="AT153" s="173" t="s">
        <v>229</v>
      </c>
      <c r="AU153" s="173" t="s">
        <v>145</v>
      </c>
      <c r="AY153" s="17" t="s">
        <v>137</v>
      </c>
      <c r="BE153" s="174">
        <f>IF(N153="základná",J153,0)</f>
        <v>0</v>
      </c>
      <c r="BF153" s="174">
        <f>IF(N153="znížená",J153,0)</f>
        <v>0</v>
      </c>
      <c r="BG153" s="174">
        <f>IF(N153="zákl. prenesená",J153,0)</f>
        <v>0</v>
      </c>
      <c r="BH153" s="174">
        <f>IF(N153="zníž. prenesená",J153,0)</f>
        <v>0</v>
      </c>
      <c r="BI153" s="174">
        <f>IF(N153="nulová",J153,0)</f>
        <v>0</v>
      </c>
      <c r="BJ153" s="17" t="s">
        <v>145</v>
      </c>
      <c r="BK153" s="175">
        <f>ROUND(I153*H153,3)</f>
        <v>0</v>
      </c>
      <c r="BL153" s="17" t="s">
        <v>224</v>
      </c>
      <c r="BM153" s="173" t="s">
        <v>996</v>
      </c>
    </row>
    <row r="154" spans="1:65" s="13" customFormat="1">
      <c r="B154" s="176"/>
      <c r="D154" s="177" t="s">
        <v>147</v>
      </c>
      <c r="F154" s="179" t="s">
        <v>997</v>
      </c>
      <c r="H154" s="180">
        <v>58.585999999999999</v>
      </c>
      <c r="I154" s="181"/>
      <c r="L154" s="176"/>
      <c r="M154" s="182"/>
      <c r="N154" s="183"/>
      <c r="O154" s="183"/>
      <c r="P154" s="183"/>
      <c r="Q154" s="183"/>
      <c r="R154" s="183"/>
      <c r="S154" s="183"/>
      <c r="T154" s="184"/>
      <c r="AT154" s="178" t="s">
        <v>147</v>
      </c>
      <c r="AU154" s="178" t="s">
        <v>145</v>
      </c>
      <c r="AV154" s="13" t="s">
        <v>145</v>
      </c>
      <c r="AW154" s="13" t="s">
        <v>3</v>
      </c>
      <c r="AX154" s="13" t="s">
        <v>82</v>
      </c>
      <c r="AY154" s="178" t="s">
        <v>137</v>
      </c>
    </row>
    <row r="155" spans="1:65" s="2" customFormat="1" ht="21.75" customHeight="1">
      <c r="A155" s="32"/>
      <c r="B155" s="161"/>
      <c r="C155" s="162" t="s">
        <v>219</v>
      </c>
      <c r="D155" s="162" t="s">
        <v>140</v>
      </c>
      <c r="E155" s="163" t="s">
        <v>858</v>
      </c>
      <c r="F155" s="164" t="s">
        <v>859</v>
      </c>
      <c r="G155" s="165" t="s">
        <v>151</v>
      </c>
      <c r="H155" s="166">
        <v>56.88</v>
      </c>
      <c r="I155" s="167"/>
      <c r="J155" s="166">
        <f>ROUND(I155*H155,3)</f>
        <v>0</v>
      </c>
      <c r="K155" s="168"/>
      <c r="L155" s="33"/>
      <c r="M155" s="169" t="s">
        <v>1</v>
      </c>
      <c r="N155" s="170" t="s">
        <v>40</v>
      </c>
      <c r="O155" s="58"/>
      <c r="P155" s="171">
        <f>O155*H155</f>
        <v>0</v>
      </c>
      <c r="Q155" s="171">
        <v>8.0000000000000007E-5</v>
      </c>
      <c r="R155" s="171">
        <f>Q155*H155</f>
        <v>4.5504000000000005E-3</v>
      </c>
      <c r="S155" s="171">
        <v>0</v>
      </c>
      <c r="T155" s="17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3" t="s">
        <v>224</v>
      </c>
      <c r="AT155" s="173" t="s">
        <v>140</v>
      </c>
      <c r="AU155" s="173" t="s">
        <v>145</v>
      </c>
      <c r="AY155" s="17" t="s">
        <v>137</v>
      </c>
      <c r="BE155" s="174">
        <f>IF(N155="základná",J155,0)</f>
        <v>0</v>
      </c>
      <c r="BF155" s="174">
        <f>IF(N155="znížená",J155,0)</f>
        <v>0</v>
      </c>
      <c r="BG155" s="174">
        <f>IF(N155="zákl. prenesená",J155,0)</f>
        <v>0</v>
      </c>
      <c r="BH155" s="174">
        <f>IF(N155="zníž. prenesená",J155,0)</f>
        <v>0</v>
      </c>
      <c r="BI155" s="174">
        <f>IF(N155="nulová",J155,0)</f>
        <v>0</v>
      </c>
      <c r="BJ155" s="17" t="s">
        <v>145</v>
      </c>
      <c r="BK155" s="175">
        <f>ROUND(I155*H155,3)</f>
        <v>0</v>
      </c>
      <c r="BL155" s="17" t="s">
        <v>224</v>
      </c>
      <c r="BM155" s="173" t="s">
        <v>998</v>
      </c>
    </row>
    <row r="156" spans="1:65" s="2" customFormat="1" ht="21.75" customHeight="1">
      <c r="A156" s="32"/>
      <c r="B156" s="161"/>
      <c r="C156" s="162" t="s">
        <v>224</v>
      </c>
      <c r="D156" s="162" t="s">
        <v>140</v>
      </c>
      <c r="E156" s="163" t="s">
        <v>861</v>
      </c>
      <c r="F156" s="164" t="s">
        <v>862</v>
      </c>
      <c r="G156" s="165" t="s">
        <v>472</v>
      </c>
      <c r="H156" s="167"/>
      <c r="I156" s="167"/>
      <c r="J156" s="166">
        <f>ROUND(I156*H156,3)</f>
        <v>0</v>
      </c>
      <c r="K156" s="168"/>
      <c r="L156" s="33"/>
      <c r="M156" s="169" t="s">
        <v>1</v>
      </c>
      <c r="N156" s="170" t="s">
        <v>40</v>
      </c>
      <c r="O156" s="58"/>
      <c r="P156" s="171">
        <f>O156*H156</f>
        <v>0</v>
      </c>
      <c r="Q156" s="171">
        <v>0</v>
      </c>
      <c r="R156" s="171">
        <f>Q156*H156</f>
        <v>0</v>
      </c>
      <c r="S156" s="171">
        <v>0</v>
      </c>
      <c r="T156" s="17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3" t="s">
        <v>224</v>
      </c>
      <c r="AT156" s="173" t="s">
        <v>140</v>
      </c>
      <c r="AU156" s="173" t="s">
        <v>145</v>
      </c>
      <c r="AY156" s="17" t="s">
        <v>137</v>
      </c>
      <c r="BE156" s="174">
        <f>IF(N156="základná",J156,0)</f>
        <v>0</v>
      </c>
      <c r="BF156" s="174">
        <f>IF(N156="znížená",J156,0)</f>
        <v>0</v>
      </c>
      <c r="BG156" s="174">
        <f>IF(N156="zákl. prenesená",J156,0)</f>
        <v>0</v>
      </c>
      <c r="BH156" s="174">
        <f>IF(N156="zníž. prenesená",J156,0)</f>
        <v>0</v>
      </c>
      <c r="BI156" s="174">
        <f>IF(N156="nulová",J156,0)</f>
        <v>0</v>
      </c>
      <c r="BJ156" s="17" t="s">
        <v>145</v>
      </c>
      <c r="BK156" s="175">
        <f>ROUND(I156*H156,3)</f>
        <v>0</v>
      </c>
      <c r="BL156" s="17" t="s">
        <v>224</v>
      </c>
      <c r="BM156" s="173" t="s">
        <v>999</v>
      </c>
    </row>
    <row r="157" spans="1:65" s="12" customFormat="1" ht="22.8" customHeight="1">
      <c r="B157" s="148"/>
      <c r="D157" s="149" t="s">
        <v>73</v>
      </c>
      <c r="E157" s="159" t="s">
        <v>707</v>
      </c>
      <c r="F157" s="159" t="s">
        <v>708</v>
      </c>
      <c r="I157" s="151"/>
      <c r="J157" s="160">
        <f>BK157</f>
        <v>0</v>
      </c>
      <c r="L157" s="148"/>
      <c r="M157" s="153"/>
      <c r="N157" s="154"/>
      <c r="O157" s="154"/>
      <c r="P157" s="155">
        <f>SUM(P158:P166)</f>
        <v>0</v>
      </c>
      <c r="Q157" s="154"/>
      <c r="R157" s="155">
        <f>SUM(R158:R166)</f>
        <v>0.11219216999999999</v>
      </c>
      <c r="S157" s="154"/>
      <c r="T157" s="156">
        <f>SUM(T158:T166)</f>
        <v>0</v>
      </c>
      <c r="AR157" s="149" t="s">
        <v>145</v>
      </c>
      <c r="AT157" s="157" t="s">
        <v>73</v>
      </c>
      <c r="AU157" s="157" t="s">
        <v>82</v>
      </c>
      <c r="AY157" s="149" t="s">
        <v>137</v>
      </c>
      <c r="BK157" s="158">
        <f>SUM(BK158:BK166)</f>
        <v>0</v>
      </c>
    </row>
    <row r="158" spans="1:65" s="2" customFormat="1" ht="21.75" customHeight="1">
      <c r="A158" s="32"/>
      <c r="B158" s="161"/>
      <c r="C158" s="162" t="s">
        <v>228</v>
      </c>
      <c r="D158" s="162" t="s">
        <v>140</v>
      </c>
      <c r="E158" s="163" t="s">
        <v>710</v>
      </c>
      <c r="F158" s="164" t="s">
        <v>711</v>
      </c>
      <c r="G158" s="165" t="s">
        <v>151</v>
      </c>
      <c r="H158" s="166">
        <v>167.45099999999999</v>
      </c>
      <c r="I158" s="167"/>
      <c r="J158" s="166">
        <f>ROUND(I158*H158,3)</f>
        <v>0</v>
      </c>
      <c r="K158" s="168"/>
      <c r="L158" s="33"/>
      <c r="M158" s="169" t="s">
        <v>1</v>
      </c>
      <c r="N158" s="170" t="s">
        <v>40</v>
      </c>
      <c r="O158" s="58"/>
      <c r="P158" s="171">
        <f>O158*H158</f>
        <v>0</v>
      </c>
      <c r="Q158" s="171">
        <v>1E-4</v>
      </c>
      <c r="R158" s="171">
        <f>Q158*H158</f>
        <v>1.6745099999999999E-2</v>
      </c>
      <c r="S158" s="171">
        <v>0</v>
      </c>
      <c r="T158" s="172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3" t="s">
        <v>224</v>
      </c>
      <c r="AT158" s="173" t="s">
        <v>140</v>
      </c>
      <c r="AU158" s="173" t="s">
        <v>145</v>
      </c>
      <c r="AY158" s="17" t="s">
        <v>137</v>
      </c>
      <c r="BE158" s="174">
        <f>IF(N158="základná",J158,0)</f>
        <v>0</v>
      </c>
      <c r="BF158" s="174">
        <f>IF(N158="znížená",J158,0)</f>
        <v>0</v>
      </c>
      <c r="BG158" s="174">
        <f>IF(N158="zákl. prenesená",J158,0)</f>
        <v>0</v>
      </c>
      <c r="BH158" s="174">
        <f>IF(N158="zníž. prenesená",J158,0)</f>
        <v>0</v>
      </c>
      <c r="BI158" s="174">
        <f>IF(N158="nulová",J158,0)</f>
        <v>0</v>
      </c>
      <c r="BJ158" s="17" t="s">
        <v>145</v>
      </c>
      <c r="BK158" s="175">
        <f>ROUND(I158*H158,3)</f>
        <v>0</v>
      </c>
      <c r="BL158" s="17" t="s">
        <v>224</v>
      </c>
      <c r="BM158" s="173" t="s">
        <v>1000</v>
      </c>
    </row>
    <row r="159" spans="1:65" s="14" customFormat="1">
      <c r="B159" s="185"/>
      <c r="D159" s="177" t="s">
        <v>147</v>
      </c>
      <c r="E159" s="186" t="s">
        <v>1</v>
      </c>
      <c r="F159" s="187" t="s">
        <v>865</v>
      </c>
      <c r="H159" s="186" t="s">
        <v>1</v>
      </c>
      <c r="I159" s="188"/>
      <c r="L159" s="185"/>
      <c r="M159" s="189"/>
      <c r="N159" s="190"/>
      <c r="O159" s="190"/>
      <c r="P159" s="190"/>
      <c r="Q159" s="190"/>
      <c r="R159" s="190"/>
      <c r="S159" s="190"/>
      <c r="T159" s="191"/>
      <c r="AT159" s="186" t="s">
        <v>147</v>
      </c>
      <c r="AU159" s="186" t="s">
        <v>145</v>
      </c>
      <c r="AV159" s="14" t="s">
        <v>82</v>
      </c>
      <c r="AW159" s="14" t="s">
        <v>30</v>
      </c>
      <c r="AX159" s="14" t="s">
        <v>74</v>
      </c>
      <c r="AY159" s="186" t="s">
        <v>137</v>
      </c>
    </row>
    <row r="160" spans="1:65" s="13" customFormat="1">
      <c r="B160" s="176"/>
      <c r="D160" s="177" t="s">
        <v>147</v>
      </c>
      <c r="E160" s="178" t="s">
        <v>1</v>
      </c>
      <c r="F160" s="179" t="s">
        <v>941</v>
      </c>
      <c r="H160" s="180">
        <v>94.085999999999999</v>
      </c>
      <c r="I160" s="181"/>
      <c r="L160" s="176"/>
      <c r="M160" s="182"/>
      <c r="N160" s="183"/>
      <c r="O160" s="183"/>
      <c r="P160" s="183"/>
      <c r="Q160" s="183"/>
      <c r="R160" s="183"/>
      <c r="S160" s="183"/>
      <c r="T160" s="184"/>
      <c r="AT160" s="178" t="s">
        <v>147</v>
      </c>
      <c r="AU160" s="178" t="s">
        <v>145</v>
      </c>
      <c r="AV160" s="13" t="s">
        <v>145</v>
      </c>
      <c r="AW160" s="13" t="s">
        <v>30</v>
      </c>
      <c r="AX160" s="13" t="s">
        <v>74</v>
      </c>
      <c r="AY160" s="178" t="s">
        <v>137</v>
      </c>
    </row>
    <row r="161" spans="1:65" s="14" customFormat="1">
      <c r="B161" s="185"/>
      <c r="D161" s="177" t="s">
        <v>147</v>
      </c>
      <c r="E161" s="186" t="s">
        <v>1</v>
      </c>
      <c r="F161" s="187" t="s">
        <v>867</v>
      </c>
      <c r="H161" s="186" t="s">
        <v>1</v>
      </c>
      <c r="I161" s="188"/>
      <c r="L161" s="185"/>
      <c r="M161" s="189"/>
      <c r="N161" s="190"/>
      <c r="O161" s="190"/>
      <c r="P161" s="190"/>
      <c r="Q161" s="190"/>
      <c r="R161" s="190"/>
      <c r="S161" s="190"/>
      <c r="T161" s="191"/>
      <c r="AT161" s="186" t="s">
        <v>147</v>
      </c>
      <c r="AU161" s="186" t="s">
        <v>145</v>
      </c>
      <c r="AV161" s="14" t="s">
        <v>82</v>
      </c>
      <c r="AW161" s="14" t="s">
        <v>30</v>
      </c>
      <c r="AX161" s="14" t="s">
        <v>74</v>
      </c>
      <c r="AY161" s="186" t="s">
        <v>137</v>
      </c>
    </row>
    <row r="162" spans="1:65" s="13" customFormat="1">
      <c r="B162" s="176"/>
      <c r="D162" s="177" t="s">
        <v>147</v>
      </c>
      <c r="E162" s="178" t="s">
        <v>1</v>
      </c>
      <c r="F162" s="179" t="s">
        <v>1001</v>
      </c>
      <c r="H162" s="180">
        <v>73.364999999999995</v>
      </c>
      <c r="I162" s="181"/>
      <c r="L162" s="176"/>
      <c r="M162" s="182"/>
      <c r="N162" s="183"/>
      <c r="O162" s="183"/>
      <c r="P162" s="183"/>
      <c r="Q162" s="183"/>
      <c r="R162" s="183"/>
      <c r="S162" s="183"/>
      <c r="T162" s="184"/>
      <c r="AT162" s="178" t="s">
        <v>147</v>
      </c>
      <c r="AU162" s="178" t="s">
        <v>145</v>
      </c>
      <c r="AV162" s="13" t="s">
        <v>145</v>
      </c>
      <c r="AW162" s="13" t="s">
        <v>30</v>
      </c>
      <c r="AX162" s="13" t="s">
        <v>74</v>
      </c>
      <c r="AY162" s="178" t="s">
        <v>137</v>
      </c>
    </row>
    <row r="163" spans="1:65" s="15" customFormat="1">
      <c r="B163" s="192"/>
      <c r="D163" s="177" t="s">
        <v>147</v>
      </c>
      <c r="E163" s="193" t="s">
        <v>1</v>
      </c>
      <c r="F163" s="194" t="s">
        <v>181</v>
      </c>
      <c r="H163" s="195">
        <v>167.45099999999999</v>
      </c>
      <c r="I163" s="196"/>
      <c r="L163" s="192"/>
      <c r="M163" s="197"/>
      <c r="N163" s="198"/>
      <c r="O163" s="198"/>
      <c r="P163" s="198"/>
      <c r="Q163" s="198"/>
      <c r="R163" s="198"/>
      <c r="S163" s="198"/>
      <c r="T163" s="199"/>
      <c r="AT163" s="193" t="s">
        <v>147</v>
      </c>
      <c r="AU163" s="193" t="s">
        <v>145</v>
      </c>
      <c r="AV163" s="15" t="s">
        <v>144</v>
      </c>
      <c r="AW163" s="15" t="s">
        <v>30</v>
      </c>
      <c r="AX163" s="15" t="s">
        <v>82</v>
      </c>
      <c r="AY163" s="193" t="s">
        <v>137</v>
      </c>
    </row>
    <row r="164" spans="1:65" s="2" customFormat="1" ht="21.75" customHeight="1">
      <c r="A164" s="32"/>
      <c r="B164" s="161"/>
      <c r="C164" s="162" t="s">
        <v>233</v>
      </c>
      <c r="D164" s="162" t="s">
        <v>140</v>
      </c>
      <c r="E164" s="163" t="s">
        <v>869</v>
      </c>
      <c r="F164" s="164" t="s">
        <v>870</v>
      </c>
      <c r="G164" s="165" t="s">
        <v>151</v>
      </c>
      <c r="H164" s="166">
        <v>167.45099999999999</v>
      </c>
      <c r="I164" s="167"/>
      <c r="J164" s="166">
        <f>ROUND(I164*H164,3)</f>
        <v>0</v>
      </c>
      <c r="K164" s="168"/>
      <c r="L164" s="33"/>
      <c r="M164" s="169" t="s">
        <v>1</v>
      </c>
      <c r="N164" s="170" t="s">
        <v>40</v>
      </c>
      <c r="O164" s="58"/>
      <c r="P164" s="171">
        <f>O164*H164</f>
        <v>0</v>
      </c>
      <c r="Q164" s="171">
        <v>3.0000000000000001E-5</v>
      </c>
      <c r="R164" s="171">
        <f>Q164*H164</f>
        <v>5.02353E-3</v>
      </c>
      <c r="S164" s="171">
        <v>0</v>
      </c>
      <c r="T164" s="17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3" t="s">
        <v>224</v>
      </c>
      <c r="AT164" s="173" t="s">
        <v>140</v>
      </c>
      <c r="AU164" s="173" t="s">
        <v>145</v>
      </c>
      <c r="AY164" s="17" t="s">
        <v>137</v>
      </c>
      <c r="BE164" s="174">
        <f>IF(N164="základná",J164,0)</f>
        <v>0</v>
      </c>
      <c r="BF164" s="174">
        <f>IF(N164="znížená",J164,0)</f>
        <v>0</v>
      </c>
      <c r="BG164" s="174">
        <f>IF(N164="zákl. prenesená",J164,0)</f>
        <v>0</v>
      </c>
      <c r="BH164" s="174">
        <f>IF(N164="zníž. prenesená",J164,0)</f>
        <v>0</v>
      </c>
      <c r="BI164" s="174">
        <f>IF(N164="nulová",J164,0)</f>
        <v>0</v>
      </c>
      <c r="BJ164" s="17" t="s">
        <v>145</v>
      </c>
      <c r="BK164" s="175">
        <f>ROUND(I164*H164,3)</f>
        <v>0</v>
      </c>
      <c r="BL164" s="17" t="s">
        <v>224</v>
      </c>
      <c r="BM164" s="173" t="s">
        <v>1002</v>
      </c>
    </row>
    <row r="165" spans="1:65" s="2" customFormat="1" ht="33" customHeight="1">
      <c r="A165" s="32"/>
      <c r="B165" s="161"/>
      <c r="C165" s="162" t="s">
        <v>237</v>
      </c>
      <c r="D165" s="162" t="s">
        <v>140</v>
      </c>
      <c r="E165" s="163" t="s">
        <v>714</v>
      </c>
      <c r="F165" s="164" t="s">
        <v>715</v>
      </c>
      <c r="G165" s="165" t="s">
        <v>151</v>
      </c>
      <c r="H165" s="166">
        <v>167.45099999999999</v>
      </c>
      <c r="I165" s="167"/>
      <c r="J165" s="166">
        <f>ROUND(I165*H165,3)</f>
        <v>0</v>
      </c>
      <c r="K165" s="168"/>
      <c r="L165" s="33"/>
      <c r="M165" s="169" t="s">
        <v>1</v>
      </c>
      <c r="N165" s="170" t="s">
        <v>40</v>
      </c>
      <c r="O165" s="58"/>
      <c r="P165" s="171">
        <f>O165*H165</f>
        <v>0</v>
      </c>
      <c r="Q165" s="171">
        <v>2.1000000000000001E-4</v>
      </c>
      <c r="R165" s="171">
        <f>Q165*H165</f>
        <v>3.5164710000000002E-2</v>
      </c>
      <c r="S165" s="171">
        <v>0</v>
      </c>
      <c r="T165" s="172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3" t="s">
        <v>224</v>
      </c>
      <c r="AT165" s="173" t="s">
        <v>140</v>
      </c>
      <c r="AU165" s="173" t="s">
        <v>145</v>
      </c>
      <c r="AY165" s="17" t="s">
        <v>137</v>
      </c>
      <c r="BE165" s="174">
        <f>IF(N165="základná",J165,0)</f>
        <v>0</v>
      </c>
      <c r="BF165" s="174">
        <f>IF(N165="znížená",J165,0)</f>
        <v>0</v>
      </c>
      <c r="BG165" s="174">
        <f>IF(N165="zákl. prenesená",J165,0)</f>
        <v>0</v>
      </c>
      <c r="BH165" s="174">
        <f>IF(N165="zníž. prenesená",J165,0)</f>
        <v>0</v>
      </c>
      <c r="BI165" s="174">
        <f>IF(N165="nulová",J165,0)</f>
        <v>0</v>
      </c>
      <c r="BJ165" s="17" t="s">
        <v>145</v>
      </c>
      <c r="BK165" s="175">
        <f>ROUND(I165*H165,3)</f>
        <v>0</v>
      </c>
      <c r="BL165" s="17" t="s">
        <v>224</v>
      </c>
      <c r="BM165" s="173" t="s">
        <v>1003</v>
      </c>
    </row>
    <row r="166" spans="1:65" s="2" customFormat="1" ht="33" customHeight="1">
      <c r="A166" s="32"/>
      <c r="B166" s="161"/>
      <c r="C166" s="162" t="s">
        <v>7</v>
      </c>
      <c r="D166" s="162" t="s">
        <v>140</v>
      </c>
      <c r="E166" s="163" t="s">
        <v>873</v>
      </c>
      <c r="F166" s="164" t="s">
        <v>874</v>
      </c>
      <c r="G166" s="165" t="s">
        <v>151</v>
      </c>
      <c r="H166" s="166">
        <v>167.45099999999999</v>
      </c>
      <c r="I166" s="167"/>
      <c r="J166" s="166">
        <f>ROUND(I166*H166,3)</f>
        <v>0</v>
      </c>
      <c r="K166" s="168"/>
      <c r="L166" s="33"/>
      <c r="M166" s="169" t="s">
        <v>1</v>
      </c>
      <c r="N166" s="170" t="s">
        <v>40</v>
      </c>
      <c r="O166" s="58"/>
      <c r="P166" s="171">
        <f>O166*H166</f>
        <v>0</v>
      </c>
      <c r="Q166" s="171">
        <v>3.3E-4</v>
      </c>
      <c r="R166" s="171">
        <f>Q166*H166</f>
        <v>5.5258829999999995E-2</v>
      </c>
      <c r="S166" s="171">
        <v>0</v>
      </c>
      <c r="T166" s="172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3" t="s">
        <v>224</v>
      </c>
      <c r="AT166" s="173" t="s">
        <v>140</v>
      </c>
      <c r="AU166" s="173" t="s">
        <v>145</v>
      </c>
      <c r="AY166" s="17" t="s">
        <v>137</v>
      </c>
      <c r="BE166" s="174">
        <f>IF(N166="základná",J166,0)</f>
        <v>0</v>
      </c>
      <c r="BF166" s="174">
        <f>IF(N166="znížená",J166,0)</f>
        <v>0</v>
      </c>
      <c r="BG166" s="174">
        <f>IF(N166="zákl. prenesená",J166,0)</f>
        <v>0</v>
      </c>
      <c r="BH166" s="174">
        <f>IF(N166="zníž. prenesená",J166,0)</f>
        <v>0</v>
      </c>
      <c r="BI166" s="174">
        <f>IF(N166="nulová",J166,0)</f>
        <v>0</v>
      </c>
      <c r="BJ166" s="17" t="s">
        <v>145</v>
      </c>
      <c r="BK166" s="175">
        <f>ROUND(I166*H166,3)</f>
        <v>0</v>
      </c>
      <c r="BL166" s="17" t="s">
        <v>224</v>
      </c>
      <c r="BM166" s="173" t="s">
        <v>1004</v>
      </c>
    </row>
    <row r="167" spans="1:65" s="12" customFormat="1" ht="25.95" customHeight="1">
      <c r="B167" s="148"/>
      <c r="D167" s="149" t="s">
        <v>73</v>
      </c>
      <c r="E167" s="150" t="s">
        <v>229</v>
      </c>
      <c r="F167" s="150" t="s">
        <v>717</v>
      </c>
      <c r="I167" s="151"/>
      <c r="J167" s="152">
        <f>BK167</f>
        <v>0</v>
      </c>
      <c r="L167" s="148"/>
      <c r="M167" s="153"/>
      <c r="N167" s="154"/>
      <c r="O167" s="154"/>
      <c r="P167" s="155">
        <f>P168</f>
        <v>0</v>
      </c>
      <c r="Q167" s="154"/>
      <c r="R167" s="155">
        <f>R168</f>
        <v>0</v>
      </c>
      <c r="S167" s="154"/>
      <c r="T167" s="156">
        <f>T168</f>
        <v>0</v>
      </c>
      <c r="AR167" s="149" t="s">
        <v>138</v>
      </c>
      <c r="AT167" s="157" t="s">
        <v>73</v>
      </c>
      <c r="AU167" s="157" t="s">
        <v>74</v>
      </c>
      <c r="AY167" s="149" t="s">
        <v>137</v>
      </c>
      <c r="BK167" s="158">
        <f>BK168</f>
        <v>0</v>
      </c>
    </row>
    <row r="168" spans="1:65" s="12" customFormat="1" ht="22.8" customHeight="1">
      <c r="B168" s="148"/>
      <c r="D168" s="149" t="s">
        <v>73</v>
      </c>
      <c r="E168" s="159" t="s">
        <v>718</v>
      </c>
      <c r="F168" s="159" t="s">
        <v>719</v>
      </c>
      <c r="I168" s="151"/>
      <c r="J168" s="160">
        <f>BK168</f>
        <v>0</v>
      </c>
      <c r="L168" s="148"/>
      <c r="M168" s="153"/>
      <c r="N168" s="154"/>
      <c r="O168" s="154"/>
      <c r="P168" s="155">
        <f>SUM(P169:P183)</f>
        <v>0</v>
      </c>
      <c r="Q168" s="154"/>
      <c r="R168" s="155">
        <f>SUM(R169:R183)</f>
        <v>0</v>
      </c>
      <c r="S168" s="154"/>
      <c r="T168" s="156">
        <f>SUM(T169:T183)</f>
        <v>0</v>
      </c>
      <c r="AR168" s="149" t="s">
        <v>138</v>
      </c>
      <c r="AT168" s="157" t="s">
        <v>73</v>
      </c>
      <c r="AU168" s="157" t="s">
        <v>82</v>
      </c>
      <c r="AY168" s="149" t="s">
        <v>137</v>
      </c>
      <c r="BK168" s="158">
        <f>SUM(BK169:BK183)</f>
        <v>0</v>
      </c>
    </row>
    <row r="169" spans="1:65" s="2" customFormat="1" ht="16.5" customHeight="1">
      <c r="A169" s="32"/>
      <c r="B169" s="161"/>
      <c r="C169" s="162" t="s">
        <v>245</v>
      </c>
      <c r="D169" s="162" t="s">
        <v>140</v>
      </c>
      <c r="E169" s="163" t="s">
        <v>7</v>
      </c>
      <c r="F169" s="164" t="s">
        <v>946</v>
      </c>
      <c r="G169" s="165" t="s">
        <v>156</v>
      </c>
      <c r="H169" s="166">
        <v>1</v>
      </c>
      <c r="I169" s="167"/>
      <c r="J169" s="166">
        <f t="shared" ref="J169:J183" si="0">ROUND(I169*H169,3)</f>
        <v>0</v>
      </c>
      <c r="K169" s="168"/>
      <c r="L169" s="33"/>
      <c r="M169" s="169" t="s">
        <v>1</v>
      </c>
      <c r="N169" s="170" t="s">
        <v>40</v>
      </c>
      <c r="O169" s="58"/>
      <c r="P169" s="171">
        <f t="shared" ref="P169:P183" si="1">O169*H169</f>
        <v>0</v>
      </c>
      <c r="Q169" s="171">
        <v>0</v>
      </c>
      <c r="R169" s="171">
        <f t="shared" ref="R169:R183" si="2">Q169*H169</f>
        <v>0</v>
      </c>
      <c r="S169" s="171">
        <v>0</v>
      </c>
      <c r="T169" s="172">
        <f t="shared" ref="T169:T183" si="3"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3" t="s">
        <v>443</v>
      </c>
      <c r="AT169" s="173" t="s">
        <v>140</v>
      </c>
      <c r="AU169" s="173" t="s">
        <v>145</v>
      </c>
      <c r="AY169" s="17" t="s">
        <v>137</v>
      </c>
      <c r="BE169" s="174">
        <f t="shared" ref="BE169:BE183" si="4">IF(N169="základná",J169,0)</f>
        <v>0</v>
      </c>
      <c r="BF169" s="174">
        <f t="shared" ref="BF169:BF183" si="5">IF(N169="znížená",J169,0)</f>
        <v>0</v>
      </c>
      <c r="BG169" s="174">
        <f t="shared" ref="BG169:BG183" si="6">IF(N169="zákl. prenesená",J169,0)</f>
        <v>0</v>
      </c>
      <c r="BH169" s="174">
        <f t="shared" ref="BH169:BH183" si="7">IF(N169="zníž. prenesená",J169,0)</f>
        <v>0</v>
      </c>
      <c r="BI169" s="174">
        <f t="shared" ref="BI169:BI183" si="8">IF(N169="nulová",J169,0)</f>
        <v>0</v>
      </c>
      <c r="BJ169" s="17" t="s">
        <v>145</v>
      </c>
      <c r="BK169" s="175">
        <f t="shared" ref="BK169:BK183" si="9">ROUND(I169*H169,3)</f>
        <v>0</v>
      </c>
      <c r="BL169" s="17" t="s">
        <v>443</v>
      </c>
      <c r="BM169" s="173" t="s">
        <v>1005</v>
      </c>
    </row>
    <row r="170" spans="1:65" s="2" customFormat="1" ht="16.5" customHeight="1">
      <c r="A170" s="32"/>
      <c r="B170" s="161"/>
      <c r="C170" s="162" t="s">
        <v>249</v>
      </c>
      <c r="D170" s="162" t="s">
        <v>140</v>
      </c>
      <c r="E170" s="163" t="s">
        <v>245</v>
      </c>
      <c r="F170" s="164" t="s">
        <v>948</v>
      </c>
      <c r="G170" s="165" t="s">
        <v>156</v>
      </c>
      <c r="H170" s="166">
        <v>6</v>
      </c>
      <c r="I170" s="167"/>
      <c r="J170" s="166">
        <f t="shared" si="0"/>
        <v>0</v>
      </c>
      <c r="K170" s="168"/>
      <c r="L170" s="33"/>
      <c r="M170" s="169" t="s">
        <v>1</v>
      </c>
      <c r="N170" s="170" t="s">
        <v>40</v>
      </c>
      <c r="O170" s="58"/>
      <c r="P170" s="171">
        <f t="shared" si="1"/>
        <v>0</v>
      </c>
      <c r="Q170" s="171">
        <v>0</v>
      </c>
      <c r="R170" s="171">
        <f t="shared" si="2"/>
        <v>0</v>
      </c>
      <c r="S170" s="171">
        <v>0</v>
      </c>
      <c r="T170" s="172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3" t="s">
        <v>443</v>
      </c>
      <c r="AT170" s="173" t="s">
        <v>140</v>
      </c>
      <c r="AU170" s="173" t="s">
        <v>145</v>
      </c>
      <c r="AY170" s="17" t="s">
        <v>137</v>
      </c>
      <c r="BE170" s="174">
        <f t="shared" si="4"/>
        <v>0</v>
      </c>
      <c r="BF170" s="174">
        <f t="shared" si="5"/>
        <v>0</v>
      </c>
      <c r="BG170" s="174">
        <f t="shared" si="6"/>
        <v>0</v>
      </c>
      <c r="BH170" s="174">
        <f t="shared" si="7"/>
        <v>0</v>
      </c>
      <c r="BI170" s="174">
        <f t="shared" si="8"/>
        <v>0</v>
      </c>
      <c r="BJ170" s="17" t="s">
        <v>145</v>
      </c>
      <c r="BK170" s="175">
        <f t="shared" si="9"/>
        <v>0</v>
      </c>
      <c r="BL170" s="17" t="s">
        <v>443</v>
      </c>
      <c r="BM170" s="173" t="s">
        <v>1006</v>
      </c>
    </row>
    <row r="171" spans="1:65" s="2" customFormat="1" ht="16.5" customHeight="1">
      <c r="A171" s="32"/>
      <c r="B171" s="161"/>
      <c r="C171" s="162" t="s">
        <v>253</v>
      </c>
      <c r="D171" s="162" t="s">
        <v>140</v>
      </c>
      <c r="E171" s="163" t="s">
        <v>249</v>
      </c>
      <c r="F171" s="164" t="s">
        <v>950</v>
      </c>
      <c r="G171" s="165" t="s">
        <v>156</v>
      </c>
      <c r="H171" s="166">
        <v>1</v>
      </c>
      <c r="I171" s="167"/>
      <c r="J171" s="166">
        <f t="shared" si="0"/>
        <v>0</v>
      </c>
      <c r="K171" s="168"/>
      <c r="L171" s="33"/>
      <c r="M171" s="169" t="s">
        <v>1</v>
      </c>
      <c r="N171" s="170" t="s">
        <v>40</v>
      </c>
      <c r="O171" s="58"/>
      <c r="P171" s="171">
        <f t="shared" si="1"/>
        <v>0</v>
      </c>
      <c r="Q171" s="171">
        <v>0</v>
      </c>
      <c r="R171" s="171">
        <f t="shared" si="2"/>
        <v>0</v>
      </c>
      <c r="S171" s="171">
        <v>0</v>
      </c>
      <c r="T171" s="172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3" t="s">
        <v>443</v>
      </c>
      <c r="AT171" s="173" t="s">
        <v>140</v>
      </c>
      <c r="AU171" s="173" t="s">
        <v>145</v>
      </c>
      <c r="AY171" s="17" t="s">
        <v>137</v>
      </c>
      <c r="BE171" s="174">
        <f t="shared" si="4"/>
        <v>0</v>
      </c>
      <c r="BF171" s="174">
        <f t="shared" si="5"/>
        <v>0</v>
      </c>
      <c r="BG171" s="174">
        <f t="shared" si="6"/>
        <v>0</v>
      </c>
      <c r="BH171" s="174">
        <f t="shared" si="7"/>
        <v>0</v>
      </c>
      <c r="BI171" s="174">
        <f t="shared" si="8"/>
        <v>0</v>
      </c>
      <c r="BJ171" s="17" t="s">
        <v>145</v>
      </c>
      <c r="BK171" s="175">
        <f t="shared" si="9"/>
        <v>0</v>
      </c>
      <c r="BL171" s="17" t="s">
        <v>443</v>
      </c>
      <c r="BM171" s="173" t="s">
        <v>1007</v>
      </c>
    </row>
    <row r="172" spans="1:65" s="2" customFormat="1" ht="16.5" customHeight="1">
      <c r="A172" s="32"/>
      <c r="B172" s="161"/>
      <c r="C172" s="162" t="s">
        <v>257</v>
      </c>
      <c r="D172" s="162" t="s">
        <v>140</v>
      </c>
      <c r="E172" s="163" t="s">
        <v>253</v>
      </c>
      <c r="F172" s="164" t="s">
        <v>952</v>
      </c>
      <c r="G172" s="165" t="s">
        <v>156</v>
      </c>
      <c r="H172" s="166">
        <v>5</v>
      </c>
      <c r="I172" s="167"/>
      <c r="J172" s="166">
        <f t="shared" si="0"/>
        <v>0</v>
      </c>
      <c r="K172" s="168"/>
      <c r="L172" s="33"/>
      <c r="M172" s="169" t="s">
        <v>1</v>
      </c>
      <c r="N172" s="170" t="s">
        <v>40</v>
      </c>
      <c r="O172" s="58"/>
      <c r="P172" s="171">
        <f t="shared" si="1"/>
        <v>0</v>
      </c>
      <c r="Q172" s="171">
        <v>0</v>
      </c>
      <c r="R172" s="171">
        <f t="shared" si="2"/>
        <v>0</v>
      </c>
      <c r="S172" s="171">
        <v>0</v>
      </c>
      <c r="T172" s="172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3" t="s">
        <v>443</v>
      </c>
      <c r="AT172" s="173" t="s">
        <v>140</v>
      </c>
      <c r="AU172" s="173" t="s">
        <v>145</v>
      </c>
      <c r="AY172" s="17" t="s">
        <v>137</v>
      </c>
      <c r="BE172" s="174">
        <f t="shared" si="4"/>
        <v>0</v>
      </c>
      <c r="BF172" s="174">
        <f t="shared" si="5"/>
        <v>0</v>
      </c>
      <c r="BG172" s="174">
        <f t="shared" si="6"/>
        <v>0</v>
      </c>
      <c r="BH172" s="174">
        <f t="shared" si="7"/>
        <v>0</v>
      </c>
      <c r="BI172" s="174">
        <f t="shared" si="8"/>
        <v>0</v>
      </c>
      <c r="BJ172" s="17" t="s">
        <v>145</v>
      </c>
      <c r="BK172" s="175">
        <f t="shared" si="9"/>
        <v>0</v>
      </c>
      <c r="BL172" s="17" t="s">
        <v>443</v>
      </c>
      <c r="BM172" s="173" t="s">
        <v>1008</v>
      </c>
    </row>
    <row r="173" spans="1:65" s="2" customFormat="1" ht="16.5" customHeight="1">
      <c r="A173" s="32"/>
      <c r="B173" s="161"/>
      <c r="C173" s="162" t="s">
        <v>262</v>
      </c>
      <c r="D173" s="162" t="s">
        <v>140</v>
      </c>
      <c r="E173" s="163" t="s">
        <v>1009</v>
      </c>
      <c r="F173" s="164" t="s">
        <v>736</v>
      </c>
      <c r="G173" s="165" t="s">
        <v>156</v>
      </c>
      <c r="H173" s="166">
        <v>6</v>
      </c>
      <c r="I173" s="167"/>
      <c r="J173" s="166">
        <f t="shared" si="0"/>
        <v>0</v>
      </c>
      <c r="K173" s="168"/>
      <c r="L173" s="33"/>
      <c r="M173" s="169" t="s">
        <v>1</v>
      </c>
      <c r="N173" s="170" t="s">
        <v>40</v>
      </c>
      <c r="O173" s="58"/>
      <c r="P173" s="171">
        <f t="shared" si="1"/>
        <v>0</v>
      </c>
      <c r="Q173" s="171">
        <v>0</v>
      </c>
      <c r="R173" s="171">
        <f t="shared" si="2"/>
        <v>0</v>
      </c>
      <c r="S173" s="171">
        <v>0</v>
      </c>
      <c r="T173" s="172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3" t="s">
        <v>443</v>
      </c>
      <c r="AT173" s="173" t="s">
        <v>140</v>
      </c>
      <c r="AU173" s="173" t="s">
        <v>145</v>
      </c>
      <c r="AY173" s="17" t="s">
        <v>137</v>
      </c>
      <c r="BE173" s="174">
        <f t="shared" si="4"/>
        <v>0</v>
      </c>
      <c r="BF173" s="174">
        <f t="shared" si="5"/>
        <v>0</v>
      </c>
      <c r="BG173" s="174">
        <f t="shared" si="6"/>
        <v>0</v>
      </c>
      <c r="BH173" s="174">
        <f t="shared" si="7"/>
        <v>0</v>
      </c>
      <c r="BI173" s="174">
        <f t="shared" si="8"/>
        <v>0</v>
      </c>
      <c r="BJ173" s="17" t="s">
        <v>145</v>
      </c>
      <c r="BK173" s="175">
        <f t="shared" si="9"/>
        <v>0</v>
      </c>
      <c r="BL173" s="17" t="s">
        <v>443</v>
      </c>
      <c r="BM173" s="173" t="s">
        <v>1010</v>
      </c>
    </row>
    <row r="174" spans="1:65" s="2" customFormat="1" ht="16.5" customHeight="1">
      <c r="A174" s="32"/>
      <c r="B174" s="161"/>
      <c r="C174" s="162" t="s">
        <v>268</v>
      </c>
      <c r="D174" s="162" t="s">
        <v>140</v>
      </c>
      <c r="E174" s="163" t="s">
        <v>262</v>
      </c>
      <c r="F174" s="164" t="s">
        <v>956</v>
      </c>
      <c r="G174" s="165" t="s">
        <v>143</v>
      </c>
      <c r="H174" s="166">
        <v>2</v>
      </c>
      <c r="I174" s="167"/>
      <c r="J174" s="166">
        <f t="shared" si="0"/>
        <v>0</v>
      </c>
      <c r="K174" s="168"/>
      <c r="L174" s="33"/>
      <c r="M174" s="169" t="s">
        <v>1</v>
      </c>
      <c r="N174" s="170" t="s">
        <v>40</v>
      </c>
      <c r="O174" s="58"/>
      <c r="P174" s="171">
        <f t="shared" si="1"/>
        <v>0</v>
      </c>
      <c r="Q174" s="171">
        <v>0</v>
      </c>
      <c r="R174" s="171">
        <f t="shared" si="2"/>
        <v>0</v>
      </c>
      <c r="S174" s="171">
        <v>0</v>
      </c>
      <c r="T174" s="172">
        <f t="shared" si="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3" t="s">
        <v>443</v>
      </c>
      <c r="AT174" s="173" t="s">
        <v>140</v>
      </c>
      <c r="AU174" s="173" t="s">
        <v>145</v>
      </c>
      <c r="AY174" s="17" t="s">
        <v>137</v>
      </c>
      <c r="BE174" s="174">
        <f t="shared" si="4"/>
        <v>0</v>
      </c>
      <c r="BF174" s="174">
        <f t="shared" si="5"/>
        <v>0</v>
      </c>
      <c r="BG174" s="174">
        <f t="shared" si="6"/>
        <v>0</v>
      </c>
      <c r="BH174" s="174">
        <f t="shared" si="7"/>
        <v>0</v>
      </c>
      <c r="BI174" s="174">
        <f t="shared" si="8"/>
        <v>0</v>
      </c>
      <c r="BJ174" s="17" t="s">
        <v>145</v>
      </c>
      <c r="BK174" s="175">
        <f t="shared" si="9"/>
        <v>0</v>
      </c>
      <c r="BL174" s="17" t="s">
        <v>443</v>
      </c>
      <c r="BM174" s="173" t="s">
        <v>1011</v>
      </c>
    </row>
    <row r="175" spans="1:65" s="2" customFormat="1" ht="16.5" customHeight="1">
      <c r="A175" s="32"/>
      <c r="B175" s="161"/>
      <c r="C175" s="162" t="s">
        <v>272</v>
      </c>
      <c r="D175" s="162" t="s">
        <v>140</v>
      </c>
      <c r="E175" s="163" t="s">
        <v>1012</v>
      </c>
      <c r="F175" s="164" t="s">
        <v>751</v>
      </c>
      <c r="G175" s="165" t="s">
        <v>143</v>
      </c>
      <c r="H175" s="166">
        <v>2</v>
      </c>
      <c r="I175" s="167"/>
      <c r="J175" s="166">
        <f t="shared" si="0"/>
        <v>0</v>
      </c>
      <c r="K175" s="168"/>
      <c r="L175" s="33"/>
      <c r="M175" s="169" t="s">
        <v>1</v>
      </c>
      <c r="N175" s="170" t="s">
        <v>40</v>
      </c>
      <c r="O175" s="58"/>
      <c r="P175" s="171">
        <f t="shared" si="1"/>
        <v>0</v>
      </c>
      <c r="Q175" s="171">
        <v>0</v>
      </c>
      <c r="R175" s="171">
        <f t="shared" si="2"/>
        <v>0</v>
      </c>
      <c r="S175" s="171">
        <v>0</v>
      </c>
      <c r="T175" s="172">
        <f t="shared" si="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3" t="s">
        <v>443</v>
      </c>
      <c r="AT175" s="173" t="s">
        <v>140</v>
      </c>
      <c r="AU175" s="173" t="s">
        <v>145</v>
      </c>
      <c r="AY175" s="17" t="s">
        <v>137</v>
      </c>
      <c r="BE175" s="174">
        <f t="shared" si="4"/>
        <v>0</v>
      </c>
      <c r="BF175" s="174">
        <f t="shared" si="5"/>
        <v>0</v>
      </c>
      <c r="BG175" s="174">
        <f t="shared" si="6"/>
        <v>0</v>
      </c>
      <c r="BH175" s="174">
        <f t="shared" si="7"/>
        <v>0</v>
      </c>
      <c r="BI175" s="174">
        <f t="shared" si="8"/>
        <v>0</v>
      </c>
      <c r="BJ175" s="17" t="s">
        <v>145</v>
      </c>
      <c r="BK175" s="175">
        <f t="shared" si="9"/>
        <v>0</v>
      </c>
      <c r="BL175" s="17" t="s">
        <v>443</v>
      </c>
      <c r="BM175" s="173" t="s">
        <v>1013</v>
      </c>
    </row>
    <row r="176" spans="1:65" s="2" customFormat="1" ht="16.5" customHeight="1">
      <c r="A176" s="32"/>
      <c r="B176" s="161"/>
      <c r="C176" s="162" t="s">
        <v>278</v>
      </c>
      <c r="D176" s="162" t="s">
        <v>140</v>
      </c>
      <c r="E176" s="163" t="s">
        <v>1014</v>
      </c>
      <c r="F176" s="164" t="s">
        <v>754</v>
      </c>
      <c r="G176" s="165" t="s">
        <v>143</v>
      </c>
      <c r="H176" s="166">
        <v>80</v>
      </c>
      <c r="I176" s="167"/>
      <c r="J176" s="166">
        <f t="shared" si="0"/>
        <v>0</v>
      </c>
      <c r="K176" s="168"/>
      <c r="L176" s="33"/>
      <c r="M176" s="169" t="s">
        <v>1</v>
      </c>
      <c r="N176" s="170" t="s">
        <v>40</v>
      </c>
      <c r="O176" s="58"/>
      <c r="P176" s="171">
        <f t="shared" si="1"/>
        <v>0</v>
      </c>
      <c r="Q176" s="171">
        <v>0</v>
      </c>
      <c r="R176" s="171">
        <f t="shared" si="2"/>
        <v>0</v>
      </c>
      <c r="S176" s="171">
        <v>0</v>
      </c>
      <c r="T176" s="172">
        <f t="shared" si="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3" t="s">
        <v>443</v>
      </c>
      <c r="AT176" s="173" t="s">
        <v>140</v>
      </c>
      <c r="AU176" s="173" t="s">
        <v>145</v>
      </c>
      <c r="AY176" s="17" t="s">
        <v>137</v>
      </c>
      <c r="BE176" s="174">
        <f t="shared" si="4"/>
        <v>0</v>
      </c>
      <c r="BF176" s="174">
        <f t="shared" si="5"/>
        <v>0</v>
      </c>
      <c r="BG176" s="174">
        <f t="shared" si="6"/>
        <v>0</v>
      </c>
      <c r="BH176" s="174">
        <f t="shared" si="7"/>
        <v>0</v>
      </c>
      <c r="BI176" s="174">
        <f t="shared" si="8"/>
        <v>0</v>
      </c>
      <c r="BJ176" s="17" t="s">
        <v>145</v>
      </c>
      <c r="BK176" s="175">
        <f t="shared" si="9"/>
        <v>0</v>
      </c>
      <c r="BL176" s="17" t="s">
        <v>443</v>
      </c>
      <c r="BM176" s="173" t="s">
        <v>1015</v>
      </c>
    </row>
    <row r="177" spans="1:65" s="2" customFormat="1" ht="16.5" customHeight="1">
      <c r="A177" s="32"/>
      <c r="B177" s="161"/>
      <c r="C177" s="162" t="s">
        <v>282</v>
      </c>
      <c r="D177" s="162" t="s">
        <v>140</v>
      </c>
      <c r="E177" s="163" t="s">
        <v>1016</v>
      </c>
      <c r="F177" s="164" t="s">
        <v>757</v>
      </c>
      <c r="G177" s="165" t="s">
        <v>143</v>
      </c>
      <c r="H177" s="166">
        <v>33</v>
      </c>
      <c r="I177" s="167"/>
      <c r="J177" s="166">
        <f t="shared" si="0"/>
        <v>0</v>
      </c>
      <c r="K177" s="168"/>
      <c r="L177" s="33"/>
      <c r="M177" s="169" t="s">
        <v>1</v>
      </c>
      <c r="N177" s="170" t="s">
        <v>40</v>
      </c>
      <c r="O177" s="58"/>
      <c r="P177" s="171">
        <f t="shared" si="1"/>
        <v>0</v>
      </c>
      <c r="Q177" s="171">
        <v>0</v>
      </c>
      <c r="R177" s="171">
        <f t="shared" si="2"/>
        <v>0</v>
      </c>
      <c r="S177" s="171">
        <v>0</v>
      </c>
      <c r="T177" s="172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3" t="s">
        <v>443</v>
      </c>
      <c r="AT177" s="173" t="s">
        <v>140</v>
      </c>
      <c r="AU177" s="173" t="s">
        <v>145</v>
      </c>
      <c r="AY177" s="17" t="s">
        <v>137</v>
      </c>
      <c r="BE177" s="174">
        <f t="shared" si="4"/>
        <v>0</v>
      </c>
      <c r="BF177" s="174">
        <f t="shared" si="5"/>
        <v>0</v>
      </c>
      <c r="BG177" s="174">
        <f t="shared" si="6"/>
        <v>0</v>
      </c>
      <c r="BH177" s="174">
        <f t="shared" si="7"/>
        <v>0</v>
      </c>
      <c r="BI177" s="174">
        <f t="shared" si="8"/>
        <v>0</v>
      </c>
      <c r="BJ177" s="17" t="s">
        <v>145</v>
      </c>
      <c r="BK177" s="175">
        <f t="shared" si="9"/>
        <v>0</v>
      </c>
      <c r="BL177" s="17" t="s">
        <v>443</v>
      </c>
      <c r="BM177" s="173" t="s">
        <v>1017</v>
      </c>
    </row>
    <row r="178" spans="1:65" s="2" customFormat="1" ht="16.5" customHeight="1">
      <c r="A178" s="32"/>
      <c r="B178" s="161"/>
      <c r="C178" s="162" t="s">
        <v>286</v>
      </c>
      <c r="D178" s="162" t="s">
        <v>140</v>
      </c>
      <c r="E178" s="163" t="s">
        <v>1018</v>
      </c>
      <c r="F178" s="164" t="s">
        <v>760</v>
      </c>
      <c r="G178" s="165" t="s">
        <v>143</v>
      </c>
      <c r="H178" s="166">
        <v>86</v>
      </c>
      <c r="I178" s="167"/>
      <c r="J178" s="166">
        <f t="shared" si="0"/>
        <v>0</v>
      </c>
      <c r="K178" s="168"/>
      <c r="L178" s="33"/>
      <c r="M178" s="169" t="s">
        <v>1</v>
      </c>
      <c r="N178" s="170" t="s">
        <v>40</v>
      </c>
      <c r="O178" s="58"/>
      <c r="P178" s="171">
        <f t="shared" si="1"/>
        <v>0</v>
      </c>
      <c r="Q178" s="171">
        <v>0</v>
      </c>
      <c r="R178" s="171">
        <f t="shared" si="2"/>
        <v>0</v>
      </c>
      <c r="S178" s="171">
        <v>0</v>
      </c>
      <c r="T178" s="172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3" t="s">
        <v>443</v>
      </c>
      <c r="AT178" s="173" t="s">
        <v>140</v>
      </c>
      <c r="AU178" s="173" t="s">
        <v>145</v>
      </c>
      <c r="AY178" s="17" t="s">
        <v>137</v>
      </c>
      <c r="BE178" s="174">
        <f t="shared" si="4"/>
        <v>0</v>
      </c>
      <c r="BF178" s="174">
        <f t="shared" si="5"/>
        <v>0</v>
      </c>
      <c r="BG178" s="174">
        <f t="shared" si="6"/>
        <v>0</v>
      </c>
      <c r="BH178" s="174">
        <f t="shared" si="7"/>
        <v>0</v>
      </c>
      <c r="BI178" s="174">
        <f t="shared" si="8"/>
        <v>0</v>
      </c>
      <c r="BJ178" s="17" t="s">
        <v>145</v>
      </c>
      <c r="BK178" s="175">
        <f t="shared" si="9"/>
        <v>0</v>
      </c>
      <c r="BL178" s="17" t="s">
        <v>443</v>
      </c>
      <c r="BM178" s="173" t="s">
        <v>1019</v>
      </c>
    </row>
    <row r="179" spans="1:65" s="2" customFormat="1" ht="16.5" customHeight="1">
      <c r="A179" s="32"/>
      <c r="B179" s="161"/>
      <c r="C179" s="162" t="s">
        <v>290</v>
      </c>
      <c r="D179" s="162" t="s">
        <v>140</v>
      </c>
      <c r="E179" s="163" t="s">
        <v>1020</v>
      </c>
      <c r="F179" s="164" t="s">
        <v>766</v>
      </c>
      <c r="G179" s="165" t="s">
        <v>156</v>
      </c>
      <c r="H179" s="166">
        <v>6</v>
      </c>
      <c r="I179" s="167"/>
      <c r="J179" s="166">
        <f t="shared" si="0"/>
        <v>0</v>
      </c>
      <c r="K179" s="168"/>
      <c r="L179" s="33"/>
      <c r="M179" s="169" t="s">
        <v>1</v>
      </c>
      <c r="N179" s="170" t="s">
        <v>40</v>
      </c>
      <c r="O179" s="58"/>
      <c r="P179" s="171">
        <f t="shared" si="1"/>
        <v>0</v>
      </c>
      <c r="Q179" s="171">
        <v>0</v>
      </c>
      <c r="R179" s="171">
        <f t="shared" si="2"/>
        <v>0</v>
      </c>
      <c r="S179" s="171">
        <v>0</v>
      </c>
      <c r="T179" s="172">
        <f t="shared" si="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3" t="s">
        <v>443</v>
      </c>
      <c r="AT179" s="173" t="s">
        <v>140</v>
      </c>
      <c r="AU179" s="173" t="s">
        <v>145</v>
      </c>
      <c r="AY179" s="17" t="s">
        <v>137</v>
      </c>
      <c r="BE179" s="174">
        <f t="shared" si="4"/>
        <v>0</v>
      </c>
      <c r="BF179" s="174">
        <f t="shared" si="5"/>
        <v>0</v>
      </c>
      <c r="BG179" s="174">
        <f t="shared" si="6"/>
        <v>0</v>
      </c>
      <c r="BH179" s="174">
        <f t="shared" si="7"/>
        <v>0</v>
      </c>
      <c r="BI179" s="174">
        <f t="shared" si="8"/>
        <v>0</v>
      </c>
      <c r="BJ179" s="17" t="s">
        <v>145</v>
      </c>
      <c r="BK179" s="175">
        <f t="shared" si="9"/>
        <v>0</v>
      </c>
      <c r="BL179" s="17" t="s">
        <v>443</v>
      </c>
      <c r="BM179" s="173" t="s">
        <v>1021</v>
      </c>
    </row>
    <row r="180" spans="1:65" s="2" customFormat="1" ht="16.5" customHeight="1">
      <c r="A180" s="32"/>
      <c r="B180" s="161"/>
      <c r="C180" s="162" t="s">
        <v>294</v>
      </c>
      <c r="D180" s="162" t="s">
        <v>140</v>
      </c>
      <c r="E180" s="163" t="s">
        <v>1022</v>
      </c>
      <c r="F180" s="164" t="s">
        <v>887</v>
      </c>
      <c r="G180" s="165" t="s">
        <v>156</v>
      </c>
      <c r="H180" s="166">
        <v>1</v>
      </c>
      <c r="I180" s="167"/>
      <c r="J180" s="166">
        <f t="shared" si="0"/>
        <v>0</v>
      </c>
      <c r="K180" s="168"/>
      <c r="L180" s="33"/>
      <c r="M180" s="169" t="s">
        <v>1</v>
      </c>
      <c r="N180" s="170" t="s">
        <v>40</v>
      </c>
      <c r="O180" s="58"/>
      <c r="P180" s="171">
        <f t="shared" si="1"/>
        <v>0</v>
      </c>
      <c r="Q180" s="171">
        <v>0</v>
      </c>
      <c r="R180" s="171">
        <f t="shared" si="2"/>
        <v>0</v>
      </c>
      <c r="S180" s="171">
        <v>0</v>
      </c>
      <c r="T180" s="172">
        <f t="shared" si="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3" t="s">
        <v>443</v>
      </c>
      <c r="AT180" s="173" t="s">
        <v>140</v>
      </c>
      <c r="AU180" s="173" t="s">
        <v>145</v>
      </c>
      <c r="AY180" s="17" t="s">
        <v>137</v>
      </c>
      <c r="BE180" s="174">
        <f t="shared" si="4"/>
        <v>0</v>
      </c>
      <c r="BF180" s="174">
        <f t="shared" si="5"/>
        <v>0</v>
      </c>
      <c r="BG180" s="174">
        <f t="shared" si="6"/>
        <v>0</v>
      </c>
      <c r="BH180" s="174">
        <f t="shared" si="7"/>
        <v>0</v>
      </c>
      <c r="BI180" s="174">
        <f t="shared" si="8"/>
        <v>0</v>
      </c>
      <c r="BJ180" s="17" t="s">
        <v>145</v>
      </c>
      <c r="BK180" s="175">
        <f t="shared" si="9"/>
        <v>0</v>
      </c>
      <c r="BL180" s="17" t="s">
        <v>443</v>
      </c>
      <c r="BM180" s="173" t="s">
        <v>1023</v>
      </c>
    </row>
    <row r="181" spans="1:65" s="2" customFormat="1" ht="16.5" customHeight="1">
      <c r="A181" s="32"/>
      <c r="B181" s="161"/>
      <c r="C181" s="162" t="s">
        <v>299</v>
      </c>
      <c r="D181" s="162" t="s">
        <v>140</v>
      </c>
      <c r="E181" s="163" t="s">
        <v>1024</v>
      </c>
      <c r="F181" s="164" t="s">
        <v>769</v>
      </c>
      <c r="G181" s="165" t="s">
        <v>143</v>
      </c>
      <c r="H181" s="166">
        <v>120</v>
      </c>
      <c r="I181" s="167"/>
      <c r="J181" s="166">
        <f t="shared" si="0"/>
        <v>0</v>
      </c>
      <c r="K181" s="168"/>
      <c r="L181" s="33"/>
      <c r="M181" s="169" t="s">
        <v>1</v>
      </c>
      <c r="N181" s="170" t="s">
        <v>40</v>
      </c>
      <c r="O181" s="58"/>
      <c r="P181" s="171">
        <f t="shared" si="1"/>
        <v>0</v>
      </c>
      <c r="Q181" s="171">
        <v>0</v>
      </c>
      <c r="R181" s="171">
        <f t="shared" si="2"/>
        <v>0</v>
      </c>
      <c r="S181" s="171">
        <v>0</v>
      </c>
      <c r="T181" s="172">
        <f t="shared" si="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3" t="s">
        <v>443</v>
      </c>
      <c r="AT181" s="173" t="s">
        <v>140</v>
      </c>
      <c r="AU181" s="173" t="s">
        <v>145</v>
      </c>
      <c r="AY181" s="17" t="s">
        <v>137</v>
      </c>
      <c r="BE181" s="174">
        <f t="shared" si="4"/>
        <v>0</v>
      </c>
      <c r="BF181" s="174">
        <f t="shared" si="5"/>
        <v>0</v>
      </c>
      <c r="BG181" s="174">
        <f t="shared" si="6"/>
        <v>0</v>
      </c>
      <c r="BH181" s="174">
        <f t="shared" si="7"/>
        <v>0</v>
      </c>
      <c r="BI181" s="174">
        <f t="shared" si="8"/>
        <v>0</v>
      </c>
      <c r="BJ181" s="17" t="s">
        <v>145</v>
      </c>
      <c r="BK181" s="175">
        <f t="shared" si="9"/>
        <v>0</v>
      </c>
      <c r="BL181" s="17" t="s">
        <v>443</v>
      </c>
      <c r="BM181" s="173" t="s">
        <v>1025</v>
      </c>
    </row>
    <row r="182" spans="1:65" s="2" customFormat="1" ht="16.5" customHeight="1">
      <c r="A182" s="32"/>
      <c r="B182" s="161"/>
      <c r="C182" s="200" t="s">
        <v>304</v>
      </c>
      <c r="D182" s="200" t="s">
        <v>229</v>
      </c>
      <c r="E182" s="201" t="s">
        <v>972</v>
      </c>
      <c r="F182" s="202" t="s">
        <v>973</v>
      </c>
      <c r="G182" s="203" t="s">
        <v>156</v>
      </c>
      <c r="H182" s="204">
        <v>1</v>
      </c>
      <c r="I182" s="205"/>
      <c r="J182" s="204">
        <f t="shared" si="0"/>
        <v>0</v>
      </c>
      <c r="K182" s="206"/>
      <c r="L182" s="207"/>
      <c r="M182" s="208" t="s">
        <v>1</v>
      </c>
      <c r="N182" s="209" t="s">
        <v>40</v>
      </c>
      <c r="O182" s="58"/>
      <c r="P182" s="171">
        <f t="shared" si="1"/>
        <v>0</v>
      </c>
      <c r="Q182" s="171">
        <v>0</v>
      </c>
      <c r="R182" s="171">
        <f t="shared" si="2"/>
        <v>0</v>
      </c>
      <c r="S182" s="171">
        <v>0</v>
      </c>
      <c r="T182" s="172">
        <f t="shared" si="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3" t="s">
        <v>773</v>
      </c>
      <c r="AT182" s="173" t="s">
        <v>229</v>
      </c>
      <c r="AU182" s="173" t="s">
        <v>145</v>
      </c>
      <c r="AY182" s="17" t="s">
        <v>137</v>
      </c>
      <c r="BE182" s="174">
        <f t="shared" si="4"/>
        <v>0</v>
      </c>
      <c r="BF182" s="174">
        <f t="shared" si="5"/>
        <v>0</v>
      </c>
      <c r="BG182" s="174">
        <f t="shared" si="6"/>
        <v>0</v>
      </c>
      <c r="BH182" s="174">
        <f t="shared" si="7"/>
        <v>0</v>
      </c>
      <c r="BI182" s="174">
        <f t="shared" si="8"/>
        <v>0</v>
      </c>
      <c r="BJ182" s="17" t="s">
        <v>145</v>
      </c>
      <c r="BK182" s="175">
        <f t="shared" si="9"/>
        <v>0</v>
      </c>
      <c r="BL182" s="17" t="s">
        <v>443</v>
      </c>
      <c r="BM182" s="173" t="s">
        <v>1026</v>
      </c>
    </row>
    <row r="183" spans="1:65" s="2" customFormat="1" ht="16.5" customHeight="1">
      <c r="A183" s="32"/>
      <c r="B183" s="161"/>
      <c r="C183" s="200" t="s">
        <v>309</v>
      </c>
      <c r="D183" s="200" t="s">
        <v>229</v>
      </c>
      <c r="E183" s="201" t="s">
        <v>1027</v>
      </c>
      <c r="F183" s="202" t="s">
        <v>776</v>
      </c>
      <c r="G183" s="203" t="s">
        <v>156</v>
      </c>
      <c r="H183" s="204">
        <v>1</v>
      </c>
      <c r="I183" s="205"/>
      <c r="J183" s="204">
        <f t="shared" si="0"/>
        <v>0</v>
      </c>
      <c r="K183" s="206"/>
      <c r="L183" s="207"/>
      <c r="M183" s="215" t="s">
        <v>1</v>
      </c>
      <c r="N183" s="216" t="s">
        <v>40</v>
      </c>
      <c r="O183" s="212"/>
      <c r="P183" s="213">
        <f t="shared" si="1"/>
        <v>0</v>
      </c>
      <c r="Q183" s="213">
        <v>0</v>
      </c>
      <c r="R183" s="213">
        <f t="shared" si="2"/>
        <v>0</v>
      </c>
      <c r="S183" s="213">
        <v>0</v>
      </c>
      <c r="T183" s="214">
        <f t="shared" si="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3" t="s">
        <v>773</v>
      </c>
      <c r="AT183" s="173" t="s">
        <v>229</v>
      </c>
      <c r="AU183" s="173" t="s">
        <v>145</v>
      </c>
      <c r="AY183" s="17" t="s">
        <v>137</v>
      </c>
      <c r="BE183" s="174">
        <f t="shared" si="4"/>
        <v>0</v>
      </c>
      <c r="BF183" s="174">
        <f t="shared" si="5"/>
        <v>0</v>
      </c>
      <c r="BG183" s="174">
        <f t="shared" si="6"/>
        <v>0</v>
      </c>
      <c r="BH183" s="174">
        <f t="shared" si="7"/>
        <v>0</v>
      </c>
      <c r="BI183" s="174">
        <f t="shared" si="8"/>
        <v>0</v>
      </c>
      <c r="BJ183" s="17" t="s">
        <v>145</v>
      </c>
      <c r="BK183" s="175">
        <f t="shared" si="9"/>
        <v>0</v>
      </c>
      <c r="BL183" s="17" t="s">
        <v>443</v>
      </c>
      <c r="BM183" s="173" t="s">
        <v>1028</v>
      </c>
    </row>
    <row r="184" spans="1:65" s="2" customFormat="1" ht="6.9" customHeight="1">
      <c r="A184" s="32"/>
      <c r="B184" s="47"/>
      <c r="C184" s="48"/>
      <c r="D184" s="48"/>
      <c r="E184" s="48"/>
      <c r="F184" s="48"/>
      <c r="G184" s="48"/>
      <c r="H184" s="48"/>
      <c r="I184" s="120"/>
      <c r="J184" s="48"/>
      <c r="K184" s="48"/>
      <c r="L184" s="33"/>
      <c r="M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</sheetData>
  <autoFilter ref="C125:K183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Rekapitulácia stavby</vt:lpstr>
      <vt:lpstr>a - Školské dielne</vt:lpstr>
      <vt:lpstr>b - Učebňa fyziky</vt:lpstr>
      <vt:lpstr>c - Učebňa  jazykov 1</vt:lpstr>
      <vt:lpstr>d - Učebňa jazykov 2</vt:lpstr>
      <vt:lpstr>'a - Školské dielne'!Názvy_tisku</vt:lpstr>
      <vt:lpstr>'b - Učebňa fyziky'!Názvy_tisku</vt:lpstr>
      <vt:lpstr>'c - Učebňa  jazykov 1'!Názvy_tisku</vt:lpstr>
      <vt:lpstr>'d - Učebňa jazykov 2'!Názvy_tisku</vt:lpstr>
      <vt:lpstr>'Rekapitulácia stavby'!Názvy_tisku</vt:lpstr>
      <vt:lpstr>'a - Školské dielne'!Oblast_tisku</vt:lpstr>
      <vt:lpstr>'b - Učebňa fyziky'!Oblast_tisku</vt:lpstr>
      <vt:lpstr>'c - Učebňa  jazykov 1'!Oblast_tisku</vt:lpstr>
      <vt:lpstr>'d - Učebňa jazykov 2'!Oblast_tisku</vt:lpstr>
      <vt:lpstr>'Rekapitulácia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Gabčo</dc:creator>
  <cp:lastModifiedBy>Gemini Group</cp:lastModifiedBy>
  <dcterms:created xsi:type="dcterms:W3CDTF">2020-01-28T07:20:14Z</dcterms:created>
  <dcterms:modified xsi:type="dcterms:W3CDTF">2020-01-31T19:54:51Z</dcterms:modified>
</cp:coreProperties>
</file>